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入力票（1年目）" sheetId="6" r:id="rId1"/>
    <sheet name="入力票（2年目）" sheetId="9" r:id="rId2"/>
    <sheet name="集計表" sheetId="3" r:id="rId3"/>
    <sheet name="熱量・排出係数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3" l="1"/>
  <c r="C6" i="6" l="1"/>
  <c r="D6" i="6"/>
  <c r="E6" i="6"/>
  <c r="F6" i="6"/>
  <c r="G6" i="6"/>
  <c r="H6" i="6"/>
  <c r="I6" i="6"/>
  <c r="J6" i="6"/>
  <c r="K6" i="6"/>
  <c r="L6" i="6"/>
  <c r="M6" i="6"/>
  <c r="C9" i="6"/>
  <c r="D9" i="6"/>
  <c r="E9" i="6"/>
  <c r="F9" i="6"/>
  <c r="G9" i="6"/>
  <c r="H9" i="6"/>
  <c r="I9" i="6"/>
  <c r="J9" i="6"/>
  <c r="N24" i="9" l="1"/>
  <c r="M24" i="9"/>
  <c r="L24" i="9"/>
  <c r="K24" i="9"/>
  <c r="J24" i="9"/>
  <c r="I24" i="9"/>
  <c r="H24" i="9"/>
  <c r="G24" i="9"/>
  <c r="F24" i="9"/>
  <c r="E24" i="9"/>
  <c r="D24" i="9"/>
  <c r="C24" i="9"/>
  <c r="D24" i="6"/>
  <c r="E24" i="6"/>
  <c r="F24" i="6"/>
  <c r="G24" i="6"/>
  <c r="H24" i="6"/>
  <c r="I24" i="6"/>
  <c r="J24" i="6"/>
  <c r="K24" i="6"/>
  <c r="L24" i="6"/>
  <c r="M24" i="6"/>
  <c r="N24" i="6"/>
  <c r="C24" i="6"/>
  <c r="D21" i="6"/>
  <c r="E21" i="6"/>
  <c r="O24" i="9" l="1"/>
  <c r="O24" i="6"/>
  <c r="J3" i="9"/>
  <c r="O22" i="9"/>
  <c r="H12" i="3" s="1"/>
  <c r="N21" i="9"/>
  <c r="M21" i="9"/>
  <c r="L21" i="9"/>
  <c r="K21" i="9"/>
  <c r="J21" i="9"/>
  <c r="I21" i="9"/>
  <c r="H21" i="9"/>
  <c r="G21" i="9"/>
  <c r="F21" i="9"/>
  <c r="E21" i="9"/>
  <c r="D21" i="9"/>
  <c r="C21" i="9"/>
  <c r="O20" i="9"/>
  <c r="H9" i="3" s="1"/>
  <c r="H10" i="3" s="1"/>
  <c r="O19" i="9"/>
  <c r="G12" i="3" s="1"/>
  <c r="N18" i="9"/>
  <c r="M18" i="9"/>
  <c r="L18" i="9"/>
  <c r="K18" i="9"/>
  <c r="J18" i="9"/>
  <c r="I18" i="9"/>
  <c r="H18" i="9"/>
  <c r="G18" i="9"/>
  <c r="F18" i="9"/>
  <c r="E18" i="9"/>
  <c r="D18" i="9"/>
  <c r="C18" i="9"/>
  <c r="O17" i="9"/>
  <c r="G9" i="3" s="1"/>
  <c r="G10" i="3" s="1"/>
  <c r="O16" i="9"/>
  <c r="F12" i="3" s="1"/>
  <c r="N15" i="9"/>
  <c r="M15" i="9"/>
  <c r="L15" i="9"/>
  <c r="K15" i="9"/>
  <c r="J15" i="9"/>
  <c r="I15" i="9"/>
  <c r="H15" i="9"/>
  <c r="G15" i="9"/>
  <c r="F15" i="9"/>
  <c r="E15" i="9"/>
  <c r="D15" i="9"/>
  <c r="C15" i="9"/>
  <c r="O14" i="9"/>
  <c r="F9" i="3" s="1"/>
  <c r="F10" i="3" s="1"/>
  <c r="O13" i="9"/>
  <c r="E12" i="3" s="1"/>
  <c r="N12" i="9"/>
  <c r="M12" i="9"/>
  <c r="L12" i="9"/>
  <c r="K12" i="9"/>
  <c r="J12" i="9"/>
  <c r="I12" i="9"/>
  <c r="H12" i="9"/>
  <c r="G12" i="9"/>
  <c r="F12" i="9"/>
  <c r="E12" i="9"/>
  <c r="D12" i="9"/>
  <c r="C12" i="9"/>
  <c r="O11" i="9"/>
  <c r="E9" i="3" s="1"/>
  <c r="E10" i="3" s="1"/>
  <c r="O10" i="9"/>
  <c r="D12" i="3" s="1"/>
  <c r="N9" i="9"/>
  <c r="M9" i="9"/>
  <c r="L9" i="9"/>
  <c r="K9" i="9"/>
  <c r="J9" i="9"/>
  <c r="I9" i="9"/>
  <c r="H9" i="9"/>
  <c r="G9" i="9"/>
  <c r="F9" i="9"/>
  <c r="E9" i="9"/>
  <c r="D9" i="9"/>
  <c r="C9" i="9"/>
  <c r="O8" i="9"/>
  <c r="D9" i="3" s="1"/>
  <c r="D10" i="3" s="1"/>
  <c r="O7" i="9"/>
  <c r="C12" i="3" s="1"/>
  <c r="M9" i="3" s="1"/>
  <c r="N6" i="9"/>
  <c r="M6" i="9"/>
  <c r="L6" i="9"/>
  <c r="K6" i="9"/>
  <c r="J6" i="9"/>
  <c r="I6" i="9"/>
  <c r="H6" i="9"/>
  <c r="G6" i="9"/>
  <c r="F6" i="9"/>
  <c r="E6" i="9"/>
  <c r="D6" i="9"/>
  <c r="C6" i="9"/>
  <c r="O5" i="9"/>
  <c r="C9" i="3" s="1"/>
  <c r="C10" i="3" s="1"/>
  <c r="F21" i="6"/>
  <c r="G21" i="6"/>
  <c r="H21" i="6"/>
  <c r="I21" i="6"/>
  <c r="J21" i="6"/>
  <c r="K21" i="6"/>
  <c r="L21" i="6"/>
  <c r="M21" i="6"/>
  <c r="N21" i="6"/>
  <c r="C21" i="6"/>
  <c r="D18" i="6"/>
  <c r="E18" i="6"/>
  <c r="F18" i="6"/>
  <c r="G18" i="6"/>
  <c r="H18" i="6"/>
  <c r="I18" i="6"/>
  <c r="J18" i="6"/>
  <c r="K18" i="6"/>
  <c r="L18" i="6"/>
  <c r="M18" i="6"/>
  <c r="N18" i="6"/>
  <c r="C18" i="6"/>
  <c r="D15" i="6"/>
  <c r="E15" i="6"/>
  <c r="F15" i="6"/>
  <c r="G15" i="6"/>
  <c r="H15" i="6"/>
  <c r="I15" i="6"/>
  <c r="J15" i="6"/>
  <c r="K15" i="6"/>
  <c r="L15" i="6"/>
  <c r="M15" i="6"/>
  <c r="N15" i="6"/>
  <c r="C15" i="6"/>
  <c r="D12" i="6"/>
  <c r="D23" i="6" s="1"/>
  <c r="D15" i="3" s="1"/>
  <c r="E12" i="6"/>
  <c r="E23" i="6" s="1"/>
  <c r="E15" i="3" s="1"/>
  <c r="F12" i="6"/>
  <c r="F23" i="6" s="1"/>
  <c r="F15" i="3" s="1"/>
  <c r="G12" i="6"/>
  <c r="G23" i="6" s="1"/>
  <c r="G15" i="3" s="1"/>
  <c r="H12" i="6"/>
  <c r="H23" i="6" s="1"/>
  <c r="H15" i="3" s="1"/>
  <c r="I12" i="6"/>
  <c r="I23" i="6" s="1"/>
  <c r="I15" i="3" s="1"/>
  <c r="J12" i="6"/>
  <c r="K12" i="6"/>
  <c r="L12" i="6"/>
  <c r="M12" i="6"/>
  <c r="N12" i="6"/>
  <c r="C12" i="6"/>
  <c r="K9" i="6"/>
  <c r="L9" i="6"/>
  <c r="M9" i="6"/>
  <c r="N9" i="6"/>
  <c r="A5" i="3"/>
  <c r="A15" i="3" s="1"/>
  <c r="N6" i="6"/>
  <c r="H26" i="4"/>
  <c r="H14" i="4"/>
  <c r="H15" i="4"/>
  <c r="H16" i="4"/>
  <c r="H17" i="4"/>
  <c r="H18" i="4"/>
  <c r="H19" i="4"/>
  <c r="H20" i="4"/>
  <c r="H21" i="4"/>
  <c r="H22" i="4"/>
  <c r="H23" i="4"/>
  <c r="H24" i="4"/>
  <c r="H25" i="4"/>
  <c r="H5" i="4"/>
  <c r="H6" i="4"/>
  <c r="H7" i="4"/>
  <c r="H8" i="4"/>
  <c r="H9" i="4"/>
  <c r="H10" i="4"/>
  <c r="H11" i="4"/>
  <c r="H12" i="4"/>
  <c r="H13" i="4"/>
  <c r="H4" i="4"/>
  <c r="I9" i="3" l="1"/>
  <c r="M23" i="6"/>
  <c r="M15" i="3" s="1"/>
  <c r="K23" i="9"/>
  <c r="K16" i="3" s="1"/>
  <c r="L23" i="6"/>
  <c r="L15" i="3" s="1"/>
  <c r="O18" i="9"/>
  <c r="G11" i="3" s="1"/>
  <c r="L23" i="9"/>
  <c r="L16" i="3" s="1"/>
  <c r="M23" i="9"/>
  <c r="M16" i="3" s="1"/>
  <c r="O9" i="9"/>
  <c r="D11" i="3" s="1"/>
  <c r="J23" i="9"/>
  <c r="J16" i="3" s="1"/>
  <c r="N23" i="9"/>
  <c r="N16" i="3" s="1"/>
  <c r="G23" i="9"/>
  <c r="G16" i="3" s="1"/>
  <c r="H23" i="9"/>
  <c r="H16" i="3" s="1"/>
  <c r="E23" i="9"/>
  <c r="E16" i="3" s="1"/>
  <c r="I23" i="9"/>
  <c r="I16" i="3" s="1"/>
  <c r="F23" i="9"/>
  <c r="F16" i="3" s="1"/>
  <c r="J23" i="6"/>
  <c r="J15" i="3" s="1"/>
  <c r="N23" i="6"/>
  <c r="N15" i="3" s="1"/>
  <c r="K23" i="6"/>
  <c r="K15" i="3" s="1"/>
  <c r="O18" i="6"/>
  <c r="G7" i="3" s="1"/>
  <c r="C23" i="9"/>
  <c r="C16" i="3" s="1"/>
  <c r="C23" i="6"/>
  <c r="O21" i="9"/>
  <c r="H11" i="3" s="1"/>
  <c r="O15" i="9"/>
  <c r="F11" i="3" s="1"/>
  <c r="D23" i="9"/>
  <c r="D16" i="3" s="1"/>
  <c r="O12" i="9"/>
  <c r="E11" i="3" s="1"/>
  <c r="O9" i="6"/>
  <c r="D7" i="3" s="1"/>
  <c r="O21" i="6"/>
  <c r="H7" i="3" s="1"/>
  <c r="O6" i="6"/>
  <c r="C7" i="3" s="1"/>
  <c r="O12" i="6"/>
  <c r="E7" i="3" s="1"/>
  <c r="O6" i="9"/>
  <c r="C11" i="3" s="1"/>
  <c r="K9" i="3" s="1"/>
  <c r="O15" i="6"/>
  <c r="F7" i="3" s="1"/>
  <c r="K5" i="3" l="1"/>
  <c r="O23" i="6"/>
  <c r="C15" i="3"/>
  <c r="O23" i="9"/>
  <c r="L9" i="3"/>
  <c r="N9" i="3"/>
  <c r="A9" i="3" l="1"/>
  <c r="A16" i="3" s="1"/>
  <c r="O22" i="6" l="1"/>
  <c r="H8" i="3" s="1"/>
  <c r="O7" i="6"/>
  <c r="C8" i="3" s="1"/>
  <c r="O8" i="6"/>
  <c r="D5" i="3" s="1"/>
  <c r="D6" i="3" s="1"/>
  <c r="O10" i="6"/>
  <c r="D8" i="3" s="1"/>
  <c r="M5" i="3" s="1"/>
  <c r="N5" i="3" s="1"/>
  <c r="O11" i="6"/>
  <c r="E5" i="3" s="1"/>
  <c r="E6" i="3" s="1"/>
  <c r="O13" i="6"/>
  <c r="E8" i="3" s="1"/>
  <c r="O14" i="6"/>
  <c r="F5" i="3" s="1"/>
  <c r="F6" i="3" s="1"/>
  <c r="O16" i="6"/>
  <c r="F8" i="3" s="1"/>
  <c r="O17" i="6"/>
  <c r="G5" i="3" s="1"/>
  <c r="G6" i="3" s="1"/>
  <c r="O19" i="6"/>
  <c r="G8" i="3" s="1"/>
  <c r="O20" i="6"/>
  <c r="H5" i="3" s="1"/>
  <c r="H6" i="3" s="1"/>
  <c r="O5" i="6"/>
  <c r="C5" i="3" s="1"/>
  <c r="C6" i="3" s="1"/>
  <c r="I5" i="3" l="1"/>
  <c r="J9" i="3"/>
  <c r="G28" i="4" l="1"/>
  <c r="J5" i="3" l="1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実測値に基づいた排出係数を用いる場合は、係数を変更してください。（この場合別途根拠資料を提出してください。）</t>
        </r>
      </text>
    </comment>
    <comment ref="F26" authorId="0" shapeId="0">
      <text>
        <r>
          <rPr>
            <b/>
            <sz val="9"/>
            <rFont val="ＭＳ Ｐゴシック"/>
            <family val="3"/>
            <charset val="128"/>
          </rPr>
          <t>実際の発熱量を記入してください。</t>
        </r>
      </text>
    </comment>
  </commentList>
</comments>
</file>

<file path=xl/sharedStrings.xml><?xml version="1.0" encoding="utf-8"?>
<sst xmlns="http://schemas.openxmlformats.org/spreadsheetml/2006/main" count="177" uniqueCount="103">
  <si>
    <t>灯油</t>
    <phoneticPr fontId="3"/>
  </si>
  <si>
    <t>軽油</t>
    <phoneticPr fontId="3"/>
  </si>
  <si>
    <t>Co2排出量</t>
    <rPh sb="3" eb="5">
      <t>ハイシュツ</t>
    </rPh>
    <rPh sb="5" eb="6">
      <t>リョウ</t>
    </rPh>
    <phoneticPr fontId="1"/>
  </si>
  <si>
    <t>電気</t>
    <rPh sb="0" eb="2">
      <t>デンキ</t>
    </rPh>
    <phoneticPr fontId="1"/>
  </si>
  <si>
    <t>使用量</t>
    <rPh sb="0" eb="2">
      <t>シヨウ</t>
    </rPh>
    <rPh sb="2" eb="3">
      <t>リョウ</t>
    </rPh>
    <phoneticPr fontId="1"/>
  </si>
  <si>
    <t>熱量GJ</t>
    <rPh sb="0" eb="2">
      <t>ネツリョウ</t>
    </rPh>
    <phoneticPr fontId="1"/>
  </si>
  <si>
    <t>原油
換算</t>
    <phoneticPr fontId="1"/>
  </si>
  <si>
    <t>合計
熱量</t>
    <rPh sb="3" eb="5">
      <t>ネツリョウ</t>
    </rPh>
    <phoneticPr fontId="1"/>
  </si>
  <si>
    <t>エネルギーの種類</t>
  </si>
  <si>
    <t>燃　　　料　　</t>
  </si>
  <si>
    <t>原油（コンデンセートを除く）</t>
  </si>
  <si>
    <t>原油のうちコンデンセート（ＮＧＬ）</t>
    <phoneticPr fontId="3"/>
  </si>
  <si>
    <t>揮発油（ガソリン）</t>
  </si>
  <si>
    <t>ナフサ</t>
  </si>
  <si>
    <t>灯油</t>
  </si>
  <si>
    <t>軽油</t>
  </si>
  <si>
    <t>Ａ重油</t>
  </si>
  <si>
    <t>Ｂ・Ｃ重油</t>
  </si>
  <si>
    <t>石油アスファルト</t>
  </si>
  <si>
    <t>石油コークス</t>
  </si>
  <si>
    <t>石油ガス</t>
  </si>
  <si>
    <t>液化石油ガス（ＬＰＧ）</t>
    <phoneticPr fontId="3"/>
  </si>
  <si>
    <t>石油系炭化水素ガス</t>
  </si>
  <si>
    <t>可燃性天然ガス</t>
  </si>
  <si>
    <t>液化天然ガス（ＬＮＧ）</t>
    <phoneticPr fontId="3"/>
  </si>
  <si>
    <t>その他可燃性天然ガス</t>
  </si>
  <si>
    <t>石炭</t>
  </si>
  <si>
    <t>原料炭</t>
  </si>
  <si>
    <t>一般炭</t>
  </si>
  <si>
    <t>無煙炭</t>
  </si>
  <si>
    <t>石炭コークス</t>
  </si>
  <si>
    <t>コールタール</t>
  </si>
  <si>
    <t>コークス炉ガス</t>
  </si>
  <si>
    <t>高炉ガス</t>
  </si>
  <si>
    <t>転炉ガス</t>
  </si>
  <si>
    <t>その他の燃料</t>
    <phoneticPr fontId="3"/>
  </si>
  <si>
    <t>都市ガス</t>
  </si>
  <si>
    <t>電気</t>
  </si>
  <si>
    <t>電気事業者</t>
  </si>
  <si>
    <t>昼間買電</t>
  </si>
  <si>
    <t>夜間買電</t>
  </si>
  <si>
    <t>その他</t>
  </si>
  <si>
    <t>上記以外の買電</t>
  </si>
  <si>
    <t>自家発電</t>
  </si>
  <si>
    <t>使用料金</t>
    <rPh sb="0" eb="3">
      <t>シヨウリョウ</t>
    </rPh>
    <rPh sb="3" eb="4">
      <t>キン</t>
    </rPh>
    <phoneticPr fontId="1"/>
  </si>
  <si>
    <t>ｶﾞｿﾘﾝ</t>
    <phoneticPr fontId="1"/>
  </si>
  <si>
    <t>使用量（ℓ）</t>
    <rPh sb="0" eb="2">
      <t>シヨウ</t>
    </rPh>
    <rPh sb="2" eb="3">
      <t>リョウ</t>
    </rPh>
    <phoneticPr fontId="1"/>
  </si>
  <si>
    <t>金額（円）</t>
    <rPh sb="3" eb="4">
      <t>エン</t>
    </rPh>
    <phoneticPr fontId="1"/>
  </si>
  <si>
    <t>使用量（㎥）</t>
    <rPh sb="0" eb="2">
      <t>シヨウ</t>
    </rPh>
    <rPh sb="2" eb="3">
      <t>リョウ</t>
    </rPh>
    <phoneticPr fontId="1"/>
  </si>
  <si>
    <t>電気</t>
    <rPh sb="0" eb="2">
      <t>デンキ</t>
    </rPh>
    <phoneticPr fontId="3"/>
  </si>
  <si>
    <t>合計</t>
    <rPh sb="0" eb="2">
      <t>ゴウケイ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</si>
  <si>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</si>
  <si>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</si>
  <si>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</si>
  <si>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</si>
  <si>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</si>
  <si>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</si>
  <si>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</si>
  <si>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</si>
  <si>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</si>
  <si>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1"/>
  </si>
  <si>
    <t>2月</t>
  </si>
  <si>
    <t>3月</t>
  </si>
  <si>
    <t>使用量（ｋｗｈ）</t>
    <rPh sb="0" eb="3">
      <t>シヨウリョウ</t>
    </rPh>
    <phoneticPr fontId="1"/>
  </si>
  <si>
    <t>Co2排出量（kg）</t>
    <rPh sb="3" eb="5">
      <t>ハイシュツ</t>
    </rPh>
    <rPh sb="5" eb="6">
      <t>リョウ</t>
    </rPh>
    <phoneticPr fontId="1"/>
  </si>
  <si>
    <t>単位発熱量①</t>
    <phoneticPr fontId="1"/>
  </si>
  <si>
    <t xml:space="preserve">排出係数②
</t>
    <phoneticPr fontId="1"/>
  </si>
  <si>
    <t>①×②×44÷12</t>
    <phoneticPr fontId="1"/>
  </si>
  <si>
    <t>人</t>
    <rPh sb="0" eb="1">
      <t>ニン</t>
    </rPh>
    <phoneticPr fontId="1"/>
  </si>
  <si>
    <t>開始する年度（西暦）：</t>
    <rPh sb="0" eb="2">
      <t>カイシ</t>
    </rPh>
    <rPh sb="4" eb="6">
      <t>ネンド</t>
    </rPh>
    <rPh sb="7" eb="9">
      <t>セイレキ</t>
    </rPh>
    <phoneticPr fontId="1"/>
  </si>
  <si>
    <t>金額（円）</t>
    <rPh sb="0" eb="2">
      <t>キンガク</t>
    </rPh>
    <rPh sb="3" eb="4">
      <t>エン</t>
    </rPh>
    <phoneticPr fontId="1"/>
  </si>
  <si>
    <t>（ℓ）</t>
    <phoneticPr fontId="1"/>
  </si>
  <si>
    <t>（㎥）</t>
    <phoneticPr fontId="1"/>
  </si>
  <si>
    <t>（㎥）</t>
    <phoneticPr fontId="3"/>
  </si>
  <si>
    <t>（ℓ）</t>
    <phoneticPr fontId="1"/>
  </si>
  <si>
    <t>（kWh）</t>
    <phoneticPr fontId="3"/>
  </si>
  <si>
    <t>（kg）</t>
    <phoneticPr fontId="1"/>
  </si>
  <si>
    <t>（円）</t>
    <rPh sb="1" eb="2">
      <t>エン</t>
    </rPh>
    <phoneticPr fontId="1"/>
  </si>
  <si>
    <t>LPｶﾞｽ</t>
    <phoneticPr fontId="3"/>
  </si>
  <si>
    <t>エネルギーの種類</t>
    <rPh sb="6" eb="8">
      <t>シュルイ</t>
    </rPh>
    <phoneticPr fontId="1"/>
  </si>
  <si>
    <t>Co2排出量合計（kg）</t>
    <rPh sb="6" eb="8">
      <t>ゴウケイ</t>
    </rPh>
    <phoneticPr fontId="1"/>
  </si>
  <si>
    <t>金額合計（円）</t>
    <rPh sb="0" eb="2">
      <t>キンガク</t>
    </rPh>
    <rPh sb="2" eb="4">
      <t>ゴウケイ</t>
    </rPh>
    <rPh sb="5" eb="6">
      <t>エン</t>
    </rPh>
    <phoneticPr fontId="1"/>
  </si>
  <si>
    <t>（1年目）</t>
    <rPh sb="2" eb="4">
      <t>ネンメ</t>
    </rPh>
    <phoneticPr fontId="1"/>
  </si>
  <si>
    <t>（2年目）</t>
    <rPh sb="2" eb="4">
      <t>ネンメ</t>
    </rPh>
    <phoneticPr fontId="1"/>
  </si>
  <si>
    <t>エネルギー
の種類</t>
    <phoneticPr fontId="1"/>
  </si>
  <si>
    <t>年度別Co2排出量</t>
    <rPh sb="0" eb="2">
      <t>ネンド</t>
    </rPh>
    <rPh sb="2" eb="3">
      <t>ベツ</t>
    </rPh>
    <rPh sb="6" eb="8">
      <t>ハイシュツ</t>
    </rPh>
    <rPh sb="8" eb="9">
      <t>リョウ</t>
    </rPh>
    <phoneticPr fontId="1"/>
  </si>
  <si>
    <t>都市ｶﾞｽ</t>
    <rPh sb="0" eb="2">
      <t>トシ</t>
    </rPh>
    <phoneticPr fontId="3"/>
  </si>
  <si>
    <t>Ｃｏ2排出量</t>
    <phoneticPr fontId="1"/>
  </si>
  <si>
    <t>LP
ガス</t>
    <phoneticPr fontId="3"/>
  </si>
  <si>
    <t>都市
ガス</t>
    <rPh sb="0" eb="2">
      <t>トシ</t>
    </rPh>
    <phoneticPr fontId="3"/>
  </si>
  <si>
    <t>ガソ
リン</t>
    <phoneticPr fontId="1"/>
  </si>
  <si>
    <t>ガソ
リン</t>
    <phoneticPr fontId="1"/>
  </si>
  <si>
    <t>世帯の人数：</t>
    <rPh sb="0" eb="2">
      <t>セタイ</t>
    </rPh>
    <rPh sb="3" eb="5">
      <t>ニンズウ</t>
    </rPh>
    <phoneticPr fontId="1"/>
  </si>
  <si>
    <t>使用量（ℓ）</t>
    <rPh sb="0" eb="3">
      <t>シヨウリョウ</t>
    </rPh>
    <phoneticPr fontId="1"/>
  </si>
  <si>
    <t>使用量（㎥）</t>
    <rPh sb="0" eb="3">
      <t>シヨウリョウ</t>
    </rPh>
    <phoneticPr fontId="1"/>
  </si>
  <si>
    <t>エコブック入力票（1年目）</t>
    <rPh sb="5" eb="7">
      <t>ニュウリョク</t>
    </rPh>
    <rPh sb="7" eb="8">
      <t>ヒョウ</t>
    </rPh>
    <rPh sb="10" eb="12">
      <t>ネンメ</t>
    </rPh>
    <phoneticPr fontId="1"/>
  </si>
  <si>
    <t>エコブック入力票（2年目）</t>
    <rPh sb="5" eb="7">
      <t>ニュウリョク</t>
    </rPh>
    <rPh sb="7" eb="8">
      <t>ヒョウ</t>
    </rPh>
    <rPh sb="10" eb="12">
      <t>ネンメ</t>
    </rPh>
    <phoneticPr fontId="1"/>
  </si>
  <si>
    <t>エコブック 2年間の取り組みの結果</t>
    <rPh sb="7" eb="9">
      <t>ネンカン</t>
    </rPh>
    <rPh sb="10" eb="11">
      <t>ト</t>
    </rPh>
    <rPh sb="12" eb="13">
      <t>ク</t>
    </rPh>
    <rPh sb="15" eb="17">
      <t>ケッカ</t>
    </rPh>
    <phoneticPr fontId="1"/>
  </si>
  <si>
    <t>世帯合計</t>
    <rPh sb="0" eb="2">
      <t>セタイ</t>
    </rPh>
    <phoneticPr fontId="1"/>
  </si>
  <si>
    <t>1人当たり</t>
    <rPh sb="1" eb="2">
      <t>ニン</t>
    </rPh>
    <rPh sb="2" eb="3">
      <t>ア</t>
    </rPh>
    <phoneticPr fontId="1"/>
  </si>
  <si>
    <t>LP
ガス</t>
    <phoneticPr fontId="3"/>
  </si>
  <si>
    <t>灯油</t>
    <phoneticPr fontId="3"/>
  </si>
  <si>
    <t>（GJ）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</si>
</sst>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 "/>
    <numFmt numFmtId="177" formatCode="#,##0;0"/>
    <numFmt numFmtId="178" formatCode="0.0_);[Red]\(0.0\)"/>
    <numFmt numFmtId="179" formatCode="0.0000_ "/>
    <numFmt numFmtId="180" formatCode="0.0"/>
    <numFmt numFmtId="181" formatCode="0.00_);[Red]\(0.00\)"/>
    <numFmt numFmtId="182" formatCode="0.00_ "/>
    <numFmt numFmtId="183" formatCode="#,##0.00;0.00"/>
    <numFmt numFmtId="184" formatCode="0.000"/>
    <numFmt numFmtId="185" formatCode="#,##0;&quot;▲ &quot;#,##0"/>
    <numFmt numFmtId="186" formatCode="0&quot;年&quot;&quot;度&quot;"/>
    <numFmt numFmtId="187" formatCode="#,##0.0_ "/>
    <numFmt numFmtId="188" formatCode="#,##0.0;&quot;▲ &quot;#,##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0.5"/>
      <color theme="1"/>
      <name val="游ゴシック"/>
      <family val="2"/>
      <scheme val="minor"/>
    </font>
    <font>
      <sz val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4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187" fontId="12" fillId="0" borderId="12" xfId="0" applyNumberFormat="1" applyFont="1" applyBorder="1" applyAlignment="1">
      <alignment vertical="center" shrinkToFit="1"/>
    </xf>
    <xf numFmtId="178" fontId="9" fillId="0" borderId="5" xfId="0" applyNumberFormat="1" applyFont="1" applyBorder="1" applyAlignment="1">
      <alignment horizontal="center" vertical="center" wrapText="1"/>
    </xf>
    <xf numFmtId="179" fontId="5" fillId="0" borderId="5" xfId="0" applyNumberFormat="1" applyFont="1" applyFill="1" applyBorder="1" applyAlignment="1" applyProtection="1">
      <alignment vertical="center"/>
    </xf>
    <xf numFmtId="180" fontId="9" fillId="0" borderId="5" xfId="0" applyNumberFormat="1" applyFont="1" applyBorder="1" applyAlignment="1">
      <alignment horizontal="center" vertical="center" wrapText="1"/>
    </xf>
    <xf numFmtId="181" fontId="9" fillId="0" borderId="5" xfId="0" applyNumberFormat="1" applyFont="1" applyBorder="1" applyAlignment="1">
      <alignment horizontal="center" vertical="center" wrapText="1"/>
    </xf>
    <xf numFmtId="182" fontId="9" fillId="2" borderId="5" xfId="0" applyNumberFormat="1" applyFont="1" applyFill="1" applyBorder="1" applyAlignment="1" applyProtection="1">
      <alignment horizontal="center" vertical="center"/>
    </xf>
    <xf numFmtId="183" fontId="5" fillId="3" borderId="5" xfId="0" applyNumberFormat="1" applyFont="1" applyFill="1" applyBorder="1" applyAlignment="1">
      <alignment horizontal="center" vertical="center" wrapText="1"/>
    </xf>
    <xf numFmtId="184" fontId="8" fillId="4" borderId="5" xfId="0" applyNumberFormat="1" applyFont="1" applyFill="1" applyBorder="1" applyAlignment="1" applyProtection="1">
      <alignment horizontal="center" vertical="center"/>
      <protection locked="0"/>
    </xf>
    <xf numFmtId="184" fontId="8" fillId="5" borderId="5" xfId="0" applyNumberFormat="1" applyFont="1" applyFill="1" applyBorder="1" applyAlignment="1" applyProtection="1">
      <alignment horizontal="center" vertical="center"/>
      <protection locked="0"/>
    </xf>
    <xf numFmtId="177" fontId="5" fillId="3" borderId="5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176" fontId="12" fillId="0" borderId="8" xfId="0" applyNumberFormat="1" applyFont="1" applyBorder="1" applyAlignment="1">
      <alignment vertical="center" shrinkToFit="1"/>
    </xf>
    <xf numFmtId="176" fontId="12" fillId="0" borderId="12" xfId="0" applyNumberFormat="1" applyFont="1" applyBorder="1" applyAlignment="1">
      <alignment vertical="center" shrinkToFit="1"/>
    </xf>
    <xf numFmtId="176" fontId="12" fillId="0" borderId="9" xfId="0" applyNumberFormat="1" applyFont="1" applyBorder="1" applyAlignment="1">
      <alignment vertical="center" shrinkToFit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5" fontId="16" fillId="0" borderId="7" xfId="1" applyNumberFormat="1" applyFont="1" applyFill="1" applyBorder="1" applyAlignment="1">
      <alignment vertical="center" shrinkToFit="1"/>
    </xf>
    <xf numFmtId="0" fontId="12" fillId="0" borderId="9" xfId="0" applyFont="1" applyBorder="1" applyAlignment="1">
      <alignment horizontal="center" vertical="center"/>
    </xf>
    <xf numFmtId="185" fontId="16" fillId="0" borderId="9" xfId="1" applyNumberFormat="1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12" fillId="6" borderId="8" xfId="0" applyNumberFormat="1" applyFont="1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176" fontId="12" fillId="6" borderId="9" xfId="0" applyNumberFormat="1" applyFont="1" applyFill="1" applyBorder="1" applyAlignment="1" applyProtection="1">
      <alignment vertical="center" shrinkToFit="1"/>
      <protection locked="0"/>
    </xf>
    <xf numFmtId="0" fontId="0" fillId="6" borderId="18" xfId="0" applyFill="1" applyBorder="1" applyAlignment="1" applyProtection="1">
      <alignment horizontal="center"/>
      <protection locked="0"/>
    </xf>
    <xf numFmtId="186" fontId="19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80" fontId="19" fillId="0" borderId="5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185" fontId="16" fillId="0" borderId="8" xfId="1" applyNumberFormat="1" applyFont="1" applyFill="1" applyBorder="1" applyAlignment="1">
      <alignment vertical="center" shrinkToFit="1"/>
    </xf>
    <xf numFmtId="187" fontId="12" fillId="0" borderId="5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>
      <alignment vertical="center" shrinkToFit="1"/>
    </xf>
    <xf numFmtId="0" fontId="15" fillId="0" borderId="6" xfId="0" applyFont="1" applyBorder="1" applyAlignment="1" applyProtection="1">
      <alignment horizontal="center" vertical="center" shrinkToFit="1"/>
    </xf>
    <xf numFmtId="0" fontId="20" fillId="0" borderId="5" xfId="0" applyFont="1" applyBorder="1"/>
    <xf numFmtId="0" fontId="13" fillId="0" borderId="8" xfId="0" applyFont="1" applyBorder="1" applyAlignment="1" applyProtection="1">
      <alignment horizontal="center" vertical="center" shrinkToFit="1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8" xfId="0" applyFont="1" applyFill="1" applyBorder="1" applyAlignment="1" applyProtection="1">
      <alignment horizontal="center" vertical="center" shrinkToFit="1"/>
    </xf>
    <xf numFmtId="0" fontId="13" fillId="0" borderId="9" xfId="0" applyFont="1" applyFill="1" applyBorder="1" applyAlignment="1" applyProtection="1">
      <alignment horizontal="center" vertical="center" shrinkToFit="1"/>
    </xf>
    <xf numFmtId="0" fontId="0" fillId="0" borderId="19" xfId="0" applyBorder="1" applyProtection="1"/>
    <xf numFmtId="0" fontId="12" fillId="0" borderId="13" xfId="0" applyFont="1" applyBorder="1" applyAlignment="1" applyProtection="1">
      <alignment horizontal="center" vertical="center"/>
    </xf>
    <xf numFmtId="176" fontId="12" fillId="0" borderId="8" xfId="0" applyNumberFormat="1" applyFont="1" applyBorder="1" applyAlignment="1" applyProtection="1">
      <alignment vertical="center" shrinkToFit="1"/>
    </xf>
    <xf numFmtId="176" fontId="12" fillId="0" borderId="12" xfId="0" applyNumberFormat="1" applyFont="1" applyBorder="1" applyAlignment="1" applyProtection="1">
      <alignment vertical="center" shrinkToFit="1"/>
    </xf>
    <xf numFmtId="176" fontId="12" fillId="0" borderId="9" xfId="0" applyNumberFormat="1" applyFont="1" applyBorder="1" applyAlignment="1" applyProtection="1">
      <alignment vertical="center" shrinkToFit="1"/>
    </xf>
    <xf numFmtId="187" fontId="12" fillId="0" borderId="5" xfId="0" applyNumberFormat="1" applyFont="1" applyBorder="1" applyAlignment="1" applyProtection="1">
      <alignment vertical="center" shrinkToFit="1"/>
    </xf>
    <xf numFmtId="176" fontId="12" fillId="0" borderId="5" xfId="0" applyNumberFormat="1" applyFont="1" applyBorder="1" applyAlignment="1" applyProtection="1">
      <alignment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vertical="center" shrinkToFit="1"/>
    </xf>
    <xf numFmtId="0" fontId="13" fillId="0" borderId="5" xfId="0" applyFont="1" applyBorder="1" applyAlignment="1" applyProtection="1">
      <alignment horizontal="center" vertical="center" wrapText="1" shrinkToFit="1"/>
    </xf>
    <xf numFmtId="0" fontId="13" fillId="0" borderId="5" xfId="0" applyFont="1" applyFill="1" applyBorder="1" applyAlignment="1" applyProtection="1">
      <alignment horizontal="center" vertical="center" wrapText="1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6" borderId="18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</xf>
    <xf numFmtId="0" fontId="18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6" fontId="0" fillId="0" borderId="18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38" fontId="17" fillId="0" borderId="5" xfId="1" applyFont="1" applyBorder="1" applyAlignment="1">
      <alignment vertical="center" shrinkToFi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88" fontId="16" fillId="0" borderId="5" xfId="1" applyNumberFormat="1" applyFont="1" applyFill="1" applyBorder="1" applyAlignment="1">
      <alignment vertical="center" shrinkToFit="1"/>
    </xf>
    <xf numFmtId="188" fontId="17" fillId="0" borderId="5" xfId="0" applyNumberFormat="1" applyFont="1" applyBorder="1" applyAlignment="1">
      <alignment vertical="center" shrinkToFit="1"/>
    </xf>
    <xf numFmtId="2" fontId="17" fillId="0" borderId="5" xfId="0" applyNumberFormat="1" applyFont="1" applyBorder="1" applyAlignment="1">
      <alignment vertical="center" shrinkToFit="1"/>
    </xf>
    <xf numFmtId="186" fontId="15" fillId="0" borderId="6" xfId="0" applyNumberFormat="1" applyFont="1" applyBorder="1" applyAlignment="1">
      <alignment horizontal="center" vertical="center" wrapText="1" shrinkToFit="1"/>
    </xf>
    <xf numFmtId="186" fontId="15" fillId="0" borderId="12" xfId="0" applyNumberFormat="1" applyFont="1" applyBorder="1" applyAlignment="1">
      <alignment horizontal="center" vertical="center" wrapText="1" shrinkToFit="1"/>
    </xf>
    <xf numFmtId="186" fontId="15" fillId="0" borderId="13" xfId="0" applyNumberFormat="1" applyFont="1" applyBorder="1" applyAlignment="1">
      <alignment horizontal="center" vertical="center" wrapText="1" shrinkToFit="1"/>
    </xf>
    <xf numFmtId="188" fontId="16" fillId="0" borderId="6" xfId="1" applyNumberFormat="1" applyFont="1" applyFill="1" applyBorder="1" applyAlignment="1">
      <alignment vertical="center" shrinkToFit="1"/>
    </xf>
    <xf numFmtId="188" fontId="16" fillId="0" borderId="12" xfId="1" applyNumberFormat="1" applyFont="1" applyFill="1" applyBorder="1" applyAlignment="1">
      <alignment vertical="center" shrinkToFit="1"/>
    </xf>
    <xf numFmtId="188" fontId="16" fillId="0" borderId="13" xfId="1" applyNumberFormat="1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15" fillId="0" borderId="6" xfId="0" applyFont="1" applyFill="1" applyBorder="1" applyAlignment="1" applyProtection="1">
      <alignment horizontal="center" vertical="center" wrapText="1" shrinkToFi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180" fontId="16" fillId="0" borderId="6" xfId="1" applyNumberFormat="1" applyFont="1" applyFill="1" applyBorder="1" applyAlignment="1">
      <alignment vertical="center" shrinkToFit="1"/>
    </xf>
    <xf numFmtId="180" fontId="16" fillId="0" borderId="12" xfId="1" applyNumberFormat="1" applyFont="1" applyFill="1" applyBorder="1" applyAlignment="1">
      <alignment vertical="center" shrinkToFit="1"/>
    </xf>
    <xf numFmtId="180" fontId="16" fillId="0" borderId="13" xfId="1" applyNumberFormat="1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20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年度別</a:t>
            </a:r>
            <a:r>
              <a:rPr lang="en-US" altLang="ja-JP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Co2</a:t>
            </a: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排出量比較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集計表!$A$15:$B$15</c:f>
              <c:strCache>
                <c:ptCount val="2"/>
                <c:pt idx="0">
                  <c:v>0年度</c:v>
                </c:pt>
                <c:pt idx="1">
                  <c:v>（1年目）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集計表!$C$14:$N$14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集計表!$C$15:$N$15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F-4865-BE4B-1C7BB30439E1}"/>
            </c:ext>
          </c:extLst>
        </c:ser>
        <c:ser>
          <c:idx val="1"/>
          <c:order val="1"/>
          <c:tx>
            <c:strRef>
              <c:f>集計表!$A$16:$B$16</c:f>
              <c:strCache>
                <c:ptCount val="2"/>
                <c:pt idx="0">
                  <c:v>1年度</c:v>
                </c:pt>
                <c:pt idx="1">
                  <c:v>（2年目）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集計表!$C$14:$N$14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集計表!$C$16:$N$16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F-4865-BE4B-1C7BB3043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476792"/>
        <c:axId val="626474824"/>
      </c:barChart>
      <c:catAx>
        <c:axId val="6264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474824"/>
        <c:crosses val="autoZero"/>
        <c:auto val="1"/>
        <c:lblAlgn val="ctr"/>
        <c:lblOffset val="100"/>
        <c:noMultiLvlLbl val="0"/>
      </c:catAx>
      <c:valAx>
        <c:axId val="62647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47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1496062992125984" l="0.59055118110236227" r="0.59055118110236227" t="0.59055118110236227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0"/>
              <a:t>Co2</a:t>
            </a:r>
            <a:r>
              <a:rPr lang="ja-JP" altLang="en-US" sz="1200" b="0"/>
              <a:t>排出割合（</a:t>
            </a:r>
            <a:r>
              <a:rPr lang="en-US" altLang="ja-JP" sz="1200" b="0"/>
              <a:t>1</a:t>
            </a:r>
            <a:r>
              <a:rPr lang="ja-JP" altLang="en-US" sz="1200" b="0"/>
              <a:t>年目）</a:t>
            </a:r>
          </a:p>
        </c:rich>
      </c:tx>
      <c:layout>
        <c:manualLayout>
          <c:xMode val="edge"/>
          <c:yMode val="edge"/>
          <c:x val="0.221658849392992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64722785776259"/>
          <c:y val="0.17677659307226393"/>
          <c:w val="0.7903969033158722"/>
          <c:h val="0.6148857387901963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7F-45BB-AB41-D3618F1E5AD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45-46FF-953C-79397ADD5CE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45-46FF-953C-79397ADD5CE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45-46FF-953C-79397ADD5CE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F45-46FF-953C-79397ADD5CE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B7F-45BB-AB41-D3618F1E5A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集計表!$C$2:$H$3</c:f>
              <c:strCache>
                <c:ptCount val="6"/>
                <c:pt idx="0">
                  <c:v>灯油</c:v>
                </c:pt>
                <c:pt idx="1">
                  <c:v>LPｶﾞｽ</c:v>
                </c:pt>
                <c:pt idx="2">
                  <c:v>都市ｶﾞｽ</c:v>
                </c:pt>
                <c:pt idx="3">
                  <c:v>ｶﾞｿﾘﾝ</c:v>
                </c:pt>
                <c:pt idx="4">
                  <c:v>軽油</c:v>
                </c:pt>
                <c:pt idx="5">
                  <c:v>電気</c:v>
                </c:pt>
              </c:strCache>
            </c:strRef>
          </c:cat>
          <c:val>
            <c:numRef>
              <c:f>集計表!$C$7:$H$7</c:f>
              <c:numCache>
                <c:formatCode>#,##0;"▲ "#,##0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F-45BB-AB41-D3618F1E5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33977415798503"/>
          <c:y val="0.84609880308654972"/>
          <c:w val="0.64289750673546742"/>
          <c:h val="0.12991027589654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0"/>
              <a:t>Co2</a:t>
            </a:r>
            <a:r>
              <a:rPr lang="ja-JP" altLang="en-US" sz="1200" b="0"/>
              <a:t>排出割合（</a:t>
            </a:r>
            <a:r>
              <a:rPr lang="en-US" altLang="ja-JP" sz="1200" b="0"/>
              <a:t>2</a:t>
            </a:r>
            <a:r>
              <a:rPr lang="ja-JP" altLang="en-US" sz="1200" b="0"/>
              <a:t>年目）</a:t>
            </a:r>
          </a:p>
        </c:rich>
      </c:tx>
      <c:layout>
        <c:manualLayout>
          <c:xMode val="edge"/>
          <c:yMode val="edge"/>
          <c:x val="0.2164808569210596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64722785776259"/>
          <c:y val="0.17274845176075046"/>
          <c:w val="0.7903969033158722"/>
          <c:h val="0.61488593382020595"/>
        </c:manualLayout>
      </c:layout>
      <c:pieChart>
        <c:varyColors val="1"/>
        <c:ser>
          <c:idx val="1"/>
          <c:order val="1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BB-44E6-B16C-BB0D4462A7E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BB-44E6-B16C-BB0D4462A7E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BB-44E6-B16C-BB0D4462A7E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BB-44E6-B16C-BB0D4462A7E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BB-44E6-B16C-BB0D4462A7E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BB-44E6-B16C-BB0D4462A7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集計表!$C$2:$H$2</c:f>
              <c:strCache>
                <c:ptCount val="6"/>
                <c:pt idx="0">
                  <c:v>灯油</c:v>
                </c:pt>
                <c:pt idx="1">
                  <c:v>LPｶﾞｽ</c:v>
                </c:pt>
                <c:pt idx="2">
                  <c:v>都市ｶﾞｽ</c:v>
                </c:pt>
                <c:pt idx="3">
                  <c:v>ｶﾞｿﾘﾝ</c:v>
                </c:pt>
                <c:pt idx="4">
                  <c:v>軽油</c:v>
                </c:pt>
                <c:pt idx="5">
                  <c:v>電気</c:v>
                </c:pt>
              </c:strCache>
            </c:strRef>
          </c:cat>
          <c:val>
            <c:numRef>
              <c:f>集計表!$C$11:$H$11</c:f>
              <c:numCache>
                <c:formatCode>#,##0;"▲ "#,##0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15-4240-81B3-28F2E472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1-ED15-4240-81B3-28F2E472CE7F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ED15-4240-81B3-28F2E472CE7F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ED15-4240-81B3-28F2E472CE7F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ED15-4240-81B3-28F2E472CE7F}"/>
                    </c:ext>
                  </c:extLst>
                </c:dPt>
                <c:dPt>
                  <c:idx val="4"/>
                  <c:bubble3D val="0"/>
                  <c:spPr>
                    <a:gradFill rotWithShape="1">
                      <a:gsLst>
                        <a:gs pos="0">
                          <a:schemeClr val="accent5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5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5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ED15-4240-81B3-28F2E472CE7F}"/>
                    </c:ext>
                  </c:extLst>
                </c:dPt>
                <c:dPt>
                  <c:idx val="5"/>
                  <c:bubble3D val="0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B-ED15-4240-81B3-28F2E472CE7F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集計表!$C$2:$H$2</c15:sqref>
                        </c15:formulaRef>
                      </c:ext>
                    </c:extLst>
                    <c:strCache>
                      <c:ptCount val="6"/>
                      <c:pt idx="0">
                        <c:v>灯油</c:v>
                      </c:pt>
                      <c:pt idx="1">
                        <c:v>LPｶﾞｽ</c:v>
                      </c:pt>
                      <c:pt idx="2">
                        <c:v>都市ｶﾞｽ</c:v>
                      </c:pt>
                      <c:pt idx="3">
                        <c:v>ｶﾞｿﾘﾝ</c:v>
                      </c:pt>
                      <c:pt idx="4">
                        <c:v>軽油</c:v>
                      </c:pt>
                      <c:pt idx="5">
                        <c:v>電気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集計表!$C$3:$H$3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ED15-4240-81B3-28F2E472CE7F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98378921411936"/>
          <c:y val="0.84609875427203007"/>
          <c:w val="0.64289750673546742"/>
          <c:h val="0.129910317101600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52388</xdr:colOff>
      <xdr:row>16</xdr:row>
      <xdr:rowOff>104776</xdr:rowOff>
    </xdr:from>
    <xdr:to>
      <xdr:col>6</xdr:col>
      <xdr:colOff>428625</xdr:colOff>
      <xdr:row>30</xdr:row>
      <xdr:rowOff>190500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500062</xdr:colOff>
      <xdr:row>16</xdr:row>
      <xdr:rowOff>104774</xdr:rowOff>
    </xdr:from>
    <xdr:to>
      <xdr:col>10</xdr:col>
      <xdr:colOff>209550</xdr:colOff>
      <xdr:row>30</xdr:row>
      <xdr:rowOff>190500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266700</xdr:colOff>
      <xdr:row>16</xdr:row>
      <xdr:rowOff>104774</xdr:rowOff>
    </xdr:from>
    <xdr:to>
      <xdr:col>13</xdr:col>
      <xdr:colOff>661988</xdr:colOff>
      <xdr:row>30</xdr:row>
      <xdr:rowOff>190499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D6" sqref="D6"/>
    </sheetView>
  </sheetViews>
  <sheetFormatPr defaultRowHeight="18.75" x14ac:dyDescent="0.4"/>
  <cols>
    <col min="1" max="1" width="6.125" customWidth="1"/>
    <col min="2" max="2" width="13.125" bestFit="1" customWidth="1"/>
    <col min="3" max="14" width="8.25" customWidth="1"/>
    <col min="15" max="15" width="9.375" customWidth="1"/>
  </cols>
  <sheetData>
    <row r="1" spans="1:15" ht="21.75" x14ac:dyDescent="0.4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2.75" customHeight="1" thickBot="1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9.5" thickBot="1" x14ac:dyDescent="0.45">
      <c r="A3" s="15"/>
      <c r="B3" s="15"/>
      <c r="C3" s="15"/>
      <c r="D3" s="15"/>
      <c r="E3" s="15"/>
      <c r="F3" s="15"/>
      <c r="G3" s="67" t="s">
        <v>69</v>
      </c>
      <c r="H3" s="65"/>
      <c r="I3" s="65"/>
      <c r="J3" s="66"/>
      <c r="K3" s="66"/>
      <c r="L3" s="64" t="s">
        <v>92</v>
      </c>
      <c r="M3" s="65"/>
      <c r="N3" s="34"/>
      <c r="O3" s="49" t="s">
        <v>68</v>
      </c>
    </row>
    <row r="4" spans="1:15" ht="25.5" customHeight="1" x14ac:dyDescent="0.4">
      <c r="A4" s="62" t="s">
        <v>79</v>
      </c>
      <c r="B4" s="63"/>
      <c r="C4" s="2" t="s">
        <v>51</v>
      </c>
      <c r="D4" s="2" t="s">
        <v>52</v>
      </c>
      <c r="E4" s="2" t="s">
        <v>53</v>
      </c>
      <c r="F4" s="2" t="s">
        <v>54</v>
      </c>
      <c r="G4" s="17" t="s">
        <v>55</v>
      </c>
      <c r="H4" s="17" t="s">
        <v>56</v>
      </c>
      <c r="I4" s="17" t="s">
        <v>57</v>
      </c>
      <c r="J4" s="17" t="s">
        <v>58</v>
      </c>
      <c r="K4" s="17" t="s">
        <v>59</v>
      </c>
      <c r="L4" s="17" t="s">
        <v>60</v>
      </c>
      <c r="M4" s="17" t="s">
        <v>61</v>
      </c>
      <c r="N4" s="17" t="s">
        <v>62</v>
      </c>
      <c r="O4" s="50" t="s">
        <v>50</v>
      </c>
    </row>
    <row r="5" spans="1:15" ht="21.75" customHeight="1" x14ac:dyDescent="0.4">
      <c r="A5" s="57" t="s">
        <v>0</v>
      </c>
      <c r="B5" s="44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51">
        <f>SUM(C5:N5)</f>
        <v>0</v>
      </c>
    </row>
    <row r="6" spans="1:15" ht="21.75" customHeight="1" x14ac:dyDescent="0.4">
      <c r="A6" s="57"/>
      <c r="B6" s="45" t="s">
        <v>64</v>
      </c>
      <c r="C6" s="3" t="str">
        <f>IF(C5=0,"",(C5*熱量・排出係数!$H$8))</f>
        <v/>
      </c>
      <c r="D6" s="3" t="str">
        <f>IF(D5=0,"",(D5*熱量・排出係数!$H$8))</f>
        <v/>
      </c>
      <c r="E6" s="3" t="str">
        <f>IF(E5=0,"",(E5*熱量・排出係数!$H$8))</f>
        <v/>
      </c>
      <c r="F6" s="3" t="str">
        <f>IF(F5=0,"",(F5*熱量・排出係数!$H$8))</f>
        <v/>
      </c>
      <c r="G6" s="3" t="str">
        <f>IF(G5=0,"",(G5*熱量・排出係数!$H$8))</f>
        <v/>
      </c>
      <c r="H6" s="3" t="str">
        <f>IF(H5=0,"",(H5*熱量・排出係数!$H$8))</f>
        <v/>
      </c>
      <c r="I6" s="3" t="str">
        <f>IF(I5=0,"",(I5*熱量・排出係数!$H$8))</f>
        <v/>
      </c>
      <c r="J6" s="3" t="str">
        <f>IF(J5=0,"",(J5*熱量・排出係数!$H$8))</f>
        <v/>
      </c>
      <c r="K6" s="3" t="str">
        <f>IF(K5=0,"",(K5*熱量・排出係数!$H$8))</f>
        <v/>
      </c>
      <c r="L6" s="3" t="str">
        <f>IF(L5=0,"",(L5*熱量・排出係数!$H$8))</f>
        <v/>
      </c>
      <c r="M6" s="3" t="str">
        <f>IF(M5=0,"",(M5*熱量・排出係数!$H$8))</f>
        <v/>
      </c>
      <c r="N6" s="3" t="str">
        <f>IF(N5=0,"",(N5*熱量・排出係数!$H$8))</f>
        <v/>
      </c>
      <c r="O6" s="52">
        <f>SUM(C6:N6)</f>
        <v>0</v>
      </c>
    </row>
    <row r="7" spans="1:15" ht="21.75" customHeight="1" x14ac:dyDescent="0.4">
      <c r="A7" s="58"/>
      <c r="B7" s="46" t="s">
        <v>47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3">
        <f t="shared" ref="O7:O22" si="0">SUM(C7:N7)</f>
        <v>0</v>
      </c>
    </row>
    <row r="8" spans="1:15" ht="21.75" customHeight="1" x14ac:dyDescent="0.4">
      <c r="A8" s="59" t="s">
        <v>88</v>
      </c>
      <c r="B8" s="44" t="s">
        <v>48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51">
        <f t="shared" si="0"/>
        <v>0</v>
      </c>
    </row>
    <row r="9" spans="1:15" ht="21.75" customHeight="1" x14ac:dyDescent="0.4">
      <c r="A9" s="58"/>
      <c r="B9" s="45" t="s">
        <v>64</v>
      </c>
      <c r="C9" s="3" t="str">
        <f>IF(C8=0,"",(C8*熱量・排出係数!$H$14))</f>
        <v/>
      </c>
      <c r="D9" s="3" t="str">
        <f>IF(D8=0,"",(D8*熱量・排出係数!$H$14))</f>
        <v/>
      </c>
      <c r="E9" s="3" t="str">
        <f>IF(E8=0,"",(E8*熱量・排出係数!$H$14))</f>
        <v/>
      </c>
      <c r="F9" s="3" t="str">
        <f>IF(F8=0,"",(F8*熱量・排出係数!$H$14))</f>
        <v/>
      </c>
      <c r="G9" s="3" t="str">
        <f>IF(G8=0,"",(G8*熱量・排出係数!$H$14))</f>
        <v/>
      </c>
      <c r="H9" s="3" t="str">
        <f>IF(H8=0,"",(H8*熱量・排出係数!$H$14))</f>
        <v/>
      </c>
      <c r="I9" s="3" t="str">
        <f>IF(I8=0,"",(I8*熱量・排出係数!$H$14))</f>
        <v/>
      </c>
      <c r="J9" s="3" t="str">
        <f>IF(J8=0,"",(J8*熱量・排出係数!$H$14))</f>
        <v/>
      </c>
      <c r="K9" s="3" t="str">
        <f>IF(K8=0,"",(K8*熱量・排出係数!$H$14))</f>
        <v/>
      </c>
      <c r="L9" s="3" t="str">
        <f>IF(L8=0,"",(L8*熱量・排出係数!$H$14))</f>
        <v/>
      </c>
      <c r="M9" s="3" t="str">
        <f>IF(M8=0,"",(M8*熱量・排出係数!$H$14))</f>
        <v/>
      </c>
      <c r="N9" s="3" t="str">
        <f>IF(N8=0,"",(N8*熱量・排出係数!$H$14))</f>
        <v/>
      </c>
      <c r="O9" s="52">
        <f>SUM(C9:N9)</f>
        <v>0</v>
      </c>
    </row>
    <row r="10" spans="1:15" ht="21.75" customHeight="1" x14ac:dyDescent="0.4">
      <c r="A10" s="58"/>
      <c r="B10" s="46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53">
        <f t="shared" si="0"/>
        <v>0</v>
      </c>
    </row>
    <row r="11" spans="1:15" ht="21.75" customHeight="1" x14ac:dyDescent="0.4">
      <c r="A11" s="60" t="s">
        <v>89</v>
      </c>
      <c r="B11" s="47" t="s">
        <v>94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51">
        <f t="shared" si="0"/>
        <v>0</v>
      </c>
    </row>
    <row r="12" spans="1:15" ht="21.75" customHeight="1" x14ac:dyDescent="0.4">
      <c r="A12" s="61"/>
      <c r="B12" s="45" t="s">
        <v>64</v>
      </c>
      <c r="C12" s="3" t="str">
        <f>IF(C11=0,"",(C11*熱量・排出係数!$H$26))</f>
        <v/>
      </c>
      <c r="D12" s="3" t="str">
        <f>IF(D11=0,"",(D11*熱量・排出係数!$H$26))</f>
        <v/>
      </c>
      <c r="E12" s="3" t="str">
        <f>IF(E11=0,"",(E11*熱量・排出係数!$H$26))</f>
        <v/>
      </c>
      <c r="F12" s="3" t="str">
        <f>IF(F11=0,"",(F11*熱量・排出係数!$H$26))</f>
        <v/>
      </c>
      <c r="G12" s="3" t="str">
        <f>IF(G11=0,"",(G11*熱量・排出係数!$H$26))</f>
        <v/>
      </c>
      <c r="H12" s="3" t="str">
        <f>IF(H11=0,"",(H11*熱量・排出係数!$H$26))</f>
        <v/>
      </c>
      <c r="I12" s="3" t="str">
        <f>IF(I11=0,"",(I11*熱量・排出係数!$H$26))</f>
        <v/>
      </c>
      <c r="J12" s="3" t="str">
        <f>IF(J11=0,"",(J11*熱量・排出係数!$H$26))</f>
        <v/>
      </c>
      <c r="K12" s="3" t="str">
        <f>IF(K11=0,"",(K11*熱量・排出係数!$H$26))</f>
        <v/>
      </c>
      <c r="L12" s="3" t="str">
        <f>IF(L11=0,"",(L11*熱量・排出係数!$H$26))</f>
        <v/>
      </c>
      <c r="M12" s="3" t="str">
        <f>IF(M11=0,"",(M11*熱量・排出係数!$H$26))</f>
        <v/>
      </c>
      <c r="N12" s="3" t="str">
        <f>IF(N11=0,"",(N11*熱量・排出係数!$H$26))</f>
        <v/>
      </c>
      <c r="O12" s="52">
        <f>SUM(C12:N12)</f>
        <v>0</v>
      </c>
    </row>
    <row r="13" spans="1:15" ht="21.75" customHeight="1" x14ac:dyDescent="0.4">
      <c r="A13" s="58"/>
      <c r="B13" s="48" t="s">
        <v>47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53">
        <f t="shared" si="0"/>
        <v>0</v>
      </c>
    </row>
    <row r="14" spans="1:15" ht="21.75" customHeight="1" x14ac:dyDescent="0.4">
      <c r="A14" s="60" t="s">
        <v>91</v>
      </c>
      <c r="B14" s="47" t="s">
        <v>93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1">
        <f t="shared" si="0"/>
        <v>0</v>
      </c>
    </row>
    <row r="15" spans="1:15" ht="21.75" customHeight="1" x14ac:dyDescent="0.4">
      <c r="A15" s="61"/>
      <c r="B15" s="45" t="s">
        <v>64</v>
      </c>
      <c r="C15" s="3" t="str">
        <f>IF(C14=0,"",(C14*熱量・排出係数!$H$6))</f>
        <v/>
      </c>
      <c r="D15" s="3" t="str">
        <f>IF(D14=0,"",(D14*熱量・排出係数!$H$6))</f>
        <v/>
      </c>
      <c r="E15" s="3" t="str">
        <f>IF(E14=0,"",(E14*熱量・排出係数!$H$6))</f>
        <v/>
      </c>
      <c r="F15" s="3" t="str">
        <f>IF(F14=0,"",(F14*熱量・排出係数!$H$6))</f>
        <v/>
      </c>
      <c r="G15" s="3" t="str">
        <f>IF(G14=0,"",(G14*熱量・排出係数!$H$6))</f>
        <v/>
      </c>
      <c r="H15" s="3" t="str">
        <f>IF(H14=0,"",(H14*熱量・排出係数!$H$6))</f>
        <v/>
      </c>
      <c r="I15" s="3" t="str">
        <f>IF(I14=0,"",(I14*熱量・排出係数!$H$6))</f>
        <v/>
      </c>
      <c r="J15" s="3" t="str">
        <f>IF(J14=0,"",(J14*熱量・排出係数!$H$6))</f>
        <v/>
      </c>
      <c r="K15" s="3" t="str">
        <f>IF(K14=0,"",(K14*熱量・排出係数!$H$6))</f>
        <v/>
      </c>
      <c r="L15" s="3" t="str">
        <f>IF(L14=0,"",(L14*熱量・排出係数!$H$6))</f>
        <v/>
      </c>
      <c r="M15" s="3" t="str">
        <f>IF(M14=0,"",(M14*熱量・排出係数!$H$6))</f>
        <v/>
      </c>
      <c r="N15" s="3" t="str">
        <f>IF(N14=0,"",(N14*熱量・排出係数!$H$6))</f>
        <v/>
      </c>
      <c r="O15" s="52">
        <f>SUM(C15:N15)</f>
        <v>0</v>
      </c>
    </row>
    <row r="16" spans="1:15" ht="21.75" customHeight="1" x14ac:dyDescent="0.4">
      <c r="A16" s="58"/>
      <c r="B16" s="48" t="s">
        <v>47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53">
        <f t="shared" si="0"/>
        <v>0</v>
      </c>
    </row>
    <row r="17" spans="1:15" ht="21.75" customHeight="1" x14ac:dyDescent="0.4">
      <c r="A17" s="57" t="s">
        <v>1</v>
      </c>
      <c r="B17" s="47" t="s">
        <v>93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51">
        <f t="shared" si="0"/>
        <v>0</v>
      </c>
    </row>
    <row r="18" spans="1:15" ht="21.75" customHeight="1" x14ac:dyDescent="0.4">
      <c r="A18" s="57"/>
      <c r="B18" s="45" t="s">
        <v>64</v>
      </c>
      <c r="C18" s="3" t="str">
        <f>IF(C17=0,"",(C17*熱量・排出係数!$H$9))</f>
        <v/>
      </c>
      <c r="D18" s="3" t="str">
        <f>IF(D17=0,"",(D17*熱量・排出係数!$H$9))</f>
        <v/>
      </c>
      <c r="E18" s="3" t="str">
        <f>IF(E17=0,"",(E17*熱量・排出係数!$H$9))</f>
        <v/>
      </c>
      <c r="F18" s="3" t="str">
        <f>IF(F17=0,"",(F17*熱量・排出係数!$H$9))</f>
        <v/>
      </c>
      <c r="G18" s="3" t="str">
        <f>IF(G17=0,"",(G17*熱量・排出係数!$H$9))</f>
        <v/>
      </c>
      <c r="H18" s="3" t="str">
        <f>IF(H17=0,"",(H17*熱量・排出係数!$H$9))</f>
        <v/>
      </c>
      <c r="I18" s="3" t="str">
        <f>IF(I17=0,"",(I17*熱量・排出係数!$H$9))</f>
        <v/>
      </c>
      <c r="J18" s="3" t="str">
        <f>IF(J17=0,"",(J17*熱量・排出係数!$H$9))</f>
        <v/>
      </c>
      <c r="K18" s="3" t="str">
        <f>IF(K17=0,"",(K17*熱量・排出係数!$H$9))</f>
        <v/>
      </c>
      <c r="L18" s="3" t="str">
        <f>IF(L17=0,"",(L17*熱量・排出係数!$H$9))</f>
        <v/>
      </c>
      <c r="M18" s="3" t="str">
        <f>IF(M17=0,"",(M17*熱量・排出係数!$H$9))</f>
        <v/>
      </c>
      <c r="N18" s="3" t="str">
        <f>IF(N17=0,"",(N17*熱量・排出係数!$H$9))</f>
        <v/>
      </c>
      <c r="O18" s="52">
        <f>SUM(C18:N18)</f>
        <v>0</v>
      </c>
    </row>
    <row r="19" spans="1:15" ht="21.75" customHeight="1" x14ac:dyDescent="0.4">
      <c r="A19" s="58"/>
      <c r="B19" s="48" t="s">
        <v>47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53">
        <f t="shared" si="0"/>
        <v>0</v>
      </c>
    </row>
    <row r="20" spans="1:15" ht="21.75" customHeight="1" x14ac:dyDescent="0.4">
      <c r="A20" s="57" t="s">
        <v>49</v>
      </c>
      <c r="B20" s="47" t="s">
        <v>63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51">
        <f t="shared" si="0"/>
        <v>0</v>
      </c>
    </row>
    <row r="21" spans="1:15" ht="21.75" customHeight="1" x14ac:dyDescent="0.4">
      <c r="A21" s="57"/>
      <c r="B21" s="45" t="s">
        <v>64</v>
      </c>
      <c r="C21" s="3" t="str">
        <f>IF(C20=0,"",(C20*熱量・排出係数!$G$27))</f>
        <v/>
      </c>
      <c r="D21" s="3" t="str">
        <f>IF(D20=0,"",(D20*熱量・排出係数!$G$27))</f>
        <v/>
      </c>
      <c r="E21" s="3" t="str">
        <f>IF(E20=0,"",(E20*熱量・排出係数!$G$27))</f>
        <v/>
      </c>
      <c r="F21" s="3" t="str">
        <f>IF(F20=0,"",(F20*熱量・排出係数!$G$27))</f>
        <v/>
      </c>
      <c r="G21" s="3" t="str">
        <f>IF(G20=0,"",(G20*熱量・排出係数!$G$27))</f>
        <v/>
      </c>
      <c r="H21" s="3" t="str">
        <f>IF(H20=0,"",(H20*熱量・排出係数!$G$27))</f>
        <v/>
      </c>
      <c r="I21" s="3" t="str">
        <f>IF(I20=0,"",(I20*熱量・排出係数!$G$27))</f>
        <v/>
      </c>
      <c r="J21" s="3" t="str">
        <f>IF(J20=0,"",(J20*熱量・排出係数!$G$27))</f>
        <v/>
      </c>
      <c r="K21" s="3" t="str">
        <f>IF(K20=0,"",(K20*熱量・排出係数!$G$27))</f>
        <v/>
      </c>
      <c r="L21" s="3" t="str">
        <f>IF(L20=0,"",(L20*熱量・排出係数!$G$27))</f>
        <v/>
      </c>
      <c r="M21" s="3" t="str">
        <f>IF(M20=0,"",(M20*熱量・排出係数!$G$27))</f>
        <v/>
      </c>
      <c r="N21" s="3" t="str">
        <f>IF(N20=0,"",(N20*熱量・排出係数!$G$27))</f>
        <v/>
      </c>
      <c r="O21" s="52">
        <f>SUM(C21:N21)</f>
        <v>0</v>
      </c>
    </row>
    <row r="22" spans="1:15" ht="21.75" customHeight="1" x14ac:dyDescent="0.4">
      <c r="A22" s="58"/>
      <c r="B22" s="48" t="s">
        <v>47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53">
        <f t="shared" si="0"/>
        <v>0</v>
      </c>
    </row>
    <row r="23" spans="1:15" ht="21.75" customHeight="1" x14ac:dyDescent="0.4">
      <c r="A23" s="56" t="s">
        <v>80</v>
      </c>
      <c r="B23" s="56"/>
      <c r="C23" s="40">
        <f t="shared" ref="C23:N24" si="1">SUM(C6,C9,C12,C15,C18,C21)</f>
        <v>0</v>
      </c>
      <c r="D23" s="40">
        <f t="shared" si="1"/>
        <v>0</v>
      </c>
      <c r="E23" s="40">
        <f t="shared" si="1"/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0">
        <f t="shared" si="1"/>
        <v>0</v>
      </c>
      <c r="L23" s="40">
        <f t="shared" si="1"/>
        <v>0</v>
      </c>
      <c r="M23" s="40">
        <f t="shared" si="1"/>
        <v>0</v>
      </c>
      <c r="N23" s="40">
        <f t="shared" si="1"/>
        <v>0</v>
      </c>
      <c r="O23" s="54">
        <f>SUM(C23:N23)</f>
        <v>0</v>
      </c>
    </row>
    <row r="24" spans="1:15" ht="21.75" customHeight="1" x14ac:dyDescent="0.4">
      <c r="A24" s="56" t="s">
        <v>81</v>
      </c>
      <c r="B24" s="56"/>
      <c r="C24" s="41">
        <f t="shared" si="1"/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55">
        <f>SUM(C24:N24)</f>
        <v>0</v>
      </c>
    </row>
  </sheetData>
  <sheetProtection sheet="1" objects="1" scenarios="1"/>
  <mergeCells count="13">
    <mergeCell ref="A4:B4"/>
    <mergeCell ref="L3:M3"/>
    <mergeCell ref="J3:K3"/>
    <mergeCell ref="G3:I3"/>
    <mergeCell ref="A1:O1"/>
    <mergeCell ref="A23:B23"/>
    <mergeCell ref="A24:B24"/>
    <mergeCell ref="A17:A19"/>
    <mergeCell ref="A20:A22"/>
    <mergeCell ref="A5:A7"/>
    <mergeCell ref="A8:A10"/>
    <mergeCell ref="A11:A13"/>
    <mergeCell ref="A14:A16"/>
  </mergeCells>
  <phoneticPr fontI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D11" sqref="D11"/>
    </sheetView>
  </sheetViews>
  <sheetFormatPr defaultRowHeight="18.75" x14ac:dyDescent="0.4"/>
  <cols>
    <col min="1" max="1" width="6.125" customWidth="1"/>
    <col min="2" max="2" width="13.125" bestFit="1" customWidth="1"/>
    <col min="3" max="14" width="8.25" customWidth="1"/>
    <col min="15" max="15" width="9.375" customWidth="1"/>
  </cols>
  <sheetData>
    <row r="1" spans="1:15" ht="21.75" x14ac:dyDescent="0.4">
      <c r="A1" s="68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2.75" customHeight="1" thickBot="1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9.5" thickBot="1" x14ac:dyDescent="0.45">
      <c r="A3" s="29"/>
      <c r="B3" s="29"/>
      <c r="C3" s="29"/>
      <c r="D3" s="29"/>
      <c r="E3" s="29"/>
      <c r="F3" s="29"/>
      <c r="G3" s="69"/>
      <c r="H3" s="69"/>
      <c r="I3" s="70"/>
      <c r="J3" s="71">
        <f>'入力票（1年目）'!J3+1</f>
        <v>1</v>
      </c>
      <c r="K3" s="71"/>
      <c r="L3" s="72" t="s">
        <v>92</v>
      </c>
      <c r="M3" s="73"/>
      <c r="N3" s="32"/>
      <c r="O3" s="30" t="s">
        <v>68</v>
      </c>
    </row>
    <row r="4" spans="1:15" ht="25.5" customHeight="1" x14ac:dyDescent="0.4">
      <c r="A4" s="74" t="s">
        <v>79</v>
      </c>
      <c r="B4" s="75"/>
      <c r="C4" s="2" t="s">
        <v>51</v>
      </c>
      <c r="D4" s="2" t="s">
        <v>52</v>
      </c>
      <c r="E4" s="2" t="s">
        <v>53</v>
      </c>
      <c r="F4" s="2" t="s">
        <v>54</v>
      </c>
      <c r="G4" s="17" t="s">
        <v>55</v>
      </c>
      <c r="H4" s="17" t="s">
        <v>56</v>
      </c>
      <c r="I4" s="17" t="s">
        <v>57</v>
      </c>
      <c r="J4" s="17" t="s">
        <v>58</v>
      </c>
      <c r="K4" s="17" t="s">
        <v>59</v>
      </c>
      <c r="L4" s="17" t="s">
        <v>60</v>
      </c>
      <c r="M4" s="17" t="s">
        <v>61</v>
      </c>
      <c r="N4" s="17" t="s">
        <v>62</v>
      </c>
      <c r="O4" s="17" t="s">
        <v>50</v>
      </c>
    </row>
    <row r="5" spans="1:15" ht="21.75" customHeight="1" x14ac:dyDescent="0.4">
      <c r="A5" s="57" t="s">
        <v>101</v>
      </c>
      <c r="B5" s="44" t="s">
        <v>46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8">
        <f>SUM(C5:N5)</f>
        <v>0</v>
      </c>
    </row>
    <row r="6" spans="1:15" ht="21.75" customHeight="1" x14ac:dyDescent="0.4">
      <c r="A6" s="57"/>
      <c r="B6" s="45" t="s">
        <v>64</v>
      </c>
      <c r="C6" s="3" t="str">
        <f>IF(C5=0,"",(C5*熱量・排出係数!$H$8))</f>
        <v/>
      </c>
      <c r="D6" s="3" t="str">
        <f>IF(D5=0,"",(D5*熱量・排出係数!$H$8))</f>
        <v/>
      </c>
      <c r="E6" s="3" t="str">
        <f>IF(E5=0,"",(E5*熱量・排出係数!$H$8))</f>
        <v/>
      </c>
      <c r="F6" s="3" t="str">
        <f>IF(F5=0,"",(F5*熱量・排出係数!$H$8))</f>
        <v/>
      </c>
      <c r="G6" s="3" t="str">
        <f>IF(G5=0,"",(G5*熱量・排出係数!$H$8))</f>
        <v/>
      </c>
      <c r="H6" s="3" t="str">
        <f>IF(H5=0,"",(H5*熱量・排出係数!$H$8))</f>
        <v/>
      </c>
      <c r="I6" s="3" t="str">
        <f>IF(I5=0,"",(I5*熱量・排出係数!$H$8))</f>
        <v/>
      </c>
      <c r="J6" s="3" t="str">
        <f>IF(J5=0,"",(J5*熱量・排出係数!$H$8))</f>
        <v/>
      </c>
      <c r="K6" s="3" t="str">
        <f>IF(K5=0,"",(K5*熱量・排出係数!$H$8))</f>
        <v/>
      </c>
      <c r="L6" s="3" t="str">
        <f>IF(L5=0,"",(L5*熱量・排出係数!$H$8))</f>
        <v/>
      </c>
      <c r="M6" s="3" t="str">
        <f>IF(M5=0,"",(M5*熱量・排出係数!$H$8))</f>
        <v/>
      </c>
      <c r="N6" s="3" t="str">
        <f>IF(N5=0,"",(N5*熱量・排出係数!$H$8))</f>
        <v/>
      </c>
      <c r="O6" s="19">
        <f>SUM(C6:N6)</f>
        <v>0</v>
      </c>
    </row>
    <row r="7" spans="1:15" ht="21.75" customHeight="1" x14ac:dyDescent="0.4">
      <c r="A7" s="58"/>
      <c r="B7" s="46" t="s">
        <v>47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20">
        <f t="shared" ref="O7:O22" si="0">SUM(C7:N7)</f>
        <v>0</v>
      </c>
    </row>
    <row r="8" spans="1:15" ht="21.75" customHeight="1" x14ac:dyDescent="0.4">
      <c r="A8" s="59" t="s">
        <v>100</v>
      </c>
      <c r="B8" s="44" t="s">
        <v>48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18">
        <f t="shared" si="0"/>
        <v>0</v>
      </c>
    </row>
    <row r="9" spans="1:15" ht="21.75" customHeight="1" x14ac:dyDescent="0.4">
      <c r="A9" s="58"/>
      <c r="B9" s="45" t="s">
        <v>64</v>
      </c>
      <c r="C9" s="3" t="str">
        <f>IF(C8=0,"",(C8*熱量・排出係数!$H$14))</f>
        <v/>
      </c>
      <c r="D9" s="3" t="str">
        <f>IF(D8=0,"",(D8*熱量・排出係数!$H$14))</f>
        <v/>
      </c>
      <c r="E9" s="3" t="str">
        <f>IF(E8=0,"",(E8*熱量・排出係数!$H$14))</f>
        <v/>
      </c>
      <c r="F9" s="3" t="str">
        <f>IF(F8=0,"",(F8*熱量・排出係数!$H$14))</f>
        <v/>
      </c>
      <c r="G9" s="3" t="str">
        <f>IF(G8=0,"",(G8*熱量・排出係数!$H$14))</f>
        <v/>
      </c>
      <c r="H9" s="3" t="str">
        <f>IF(H8=0,"",(H8*熱量・排出係数!$H$14))</f>
        <v/>
      </c>
      <c r="I9" s="3" t="str">
        <f>IF(I8=0,"",(I8*熱量・排出係数!$H$14))</f>
        <v/>
      </c>
      <c r="J9" s="3" t="str">
        <f>IF(J8=0,"",(J8*熱量・排出係数!$H$14))</f>
        <v/>
      </c>
      <c r="K9" s="3" t="str">
        <f>IF(K8=0,"",(K8*熱量・排出係数!$H$14))</f>
        <v/>
      </c>
      <c r="L9" s="3" t="str">
        <f>IF(L8=0,"",(L8*熱量・排出係数!$H$14))</f>
        <v/>
      </c>
      <c r="M9" s="3" t="str">
        <f>IF(M8=0,"",(M8*熱量・排出係数!$H$14))</f>
        <v/>
      </c>
      <c r="N9" s="3" t="str">
        <f>IF(N8=0,"",(N8*熱量・排出係数!$H$14))</f>
        <v/>
      </c>
      <c r="O9" s="19">
        <f>SUM(C9:N9)</f>
        <v>0</v>
      </c>
    </row>
    <row r="10" spans="1:15" ht="21.75" customHeight="1" x14ac:dyDescent="0.4">
      <c r="A10" s="58"/>
      <c r="B10" s="46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0">
        <f t="shared" si="0"/>
        <v>0</v>
      </c>
    </row>
    <row r="11" spans="1:15" ht="21.75" customHeight="1" x14ac:dyDescent="0.4">
      <c r="A11" s="60" t="s">
        <v>89</v>
      </c>
      <c r="B11" s="47" t="s">
        <v>94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8">
        <f t="shared" si="0"/>
        <v>0</v>
      </c>
    </row>
    <row r="12" spans="1:15" ht="21.75" customHeight="1" x14ac:dyDescent="0.4">
      <c r="A12" s="61"/>
      <c r="B12" s="45" t="s">
        <v>64</v>
      </c>
      <c r="C12" s="3" t="str">
        <f>IF(C11=0,"",(C11*熱量・排出係数!$H$26))</f>
        <v/>
      </c>
      <c r="D12" s="3" t="str">
        <f>IF(D11=0,"",(D11*熱量・排出係数!$H$26))</f>
        <v/>
      </c>
      <c r="E12" s="3" t="str">
        <f>IF(E11=0,"",(E11*熱量・排出係数!$H$26))</f>
        <v/>
      </c>
      <c r="F12" s="3" t="str">
        <f>IF(F11=0,"",(F11*熱量・排出係数!$H$26))</f>
        <v/>
      </c>
      <c r="G12" s="3" t="str">
        <f>IF(G11=0,"",(G11*熱量・排出係数!$H$26))</f>
        <v/>
      </c>
      <c r="H12" s="3" t="str">
        <f>IF(H11=0,"",(H11*熱量・排出係数!$H$26))</f>
        <v/>
      </c>
      <c r="I12" s="3" t="str">
        <f>IF(I11=0,"",(I11*熱量・排出係数!$H$26))</f>
        <v/>
      </c>
      <c r="J12" s="3" t="str">
        <f>IF(J11=0,"",(J11*熱量・排出係数!$H$26))</f>
        <v/>
      </c>
      <c r="K12" s="3" t="str">
        <f>IF(K11=0,"",(K11*熱量・排出係数!$H$26))</f>
        <v/>
      </c>
      <c r="L12" s="3" t="str">
        <f>IF(L11=0,"",(L11*熱量・排出係数!$H$26))</f>
        <v/>
      </c>
      <c r="M12" s="3" t="str">
        <f>IF(M11=0,"",(M11*熱量・排出係数!$H$26))</f>
        <v/>
      </c>
      <c r="N12" s="3" t="str">
        <f>IF(N11=0,"",(N11*熱量・排出係数!$H$26))</f>
        <v/>
      </c>
      <c r="O12" s="19">
        <f>SUM(C12:N12)</f>
        <v>0</v>
      </c>
    </row>
    <row r="13" spans="1:15" ht="21.75" customHeight="1" x14ac:dyDescent="0.4">
      <c r="A13" s="58"/>
      <c r="B13" s="48" t="s">
        <v>47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20">
        <f t="shared" si="0"/>
        <v>0</v>
      </c>
    </row>
    <row r="14" spans="1:15" ht="21.75" customHeight="1" x14ac:dyDescent="0.4">
      <c r="A14" s="60" t="s">
        <v>90</v>
      </c>
      <c r="B14" s="47" t="s">
        <v>93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8">
        <f t="shared" si="0"/>
        <v>0</v>
      </c>
    </row>
    <row r="15" spans="1:15" ht="21.75" customHeight="1" x14ac:dyDescent="0.4">
      <c r="A15" s="61"/>
      <c r="B15" s="45" t="s">
        <v>64</v>
      </c>
      <c r="C15" s="3" t="str">
        <f>IF(C14=0,"",(C14*熱量・排出係数!$H$6))</f>
        <v/>
      </c>
      <c r="D15" s="3" t="str">
        <f>IF(D14=0,"",(D14*熱量・排出係数!$H$6))</f>
        <v/>
      </c>
      <c r="E15" s="3" t="str">
        <f>IF(E14=0,"",(E14*熱量・排出係数!$H$6))</f>
        <v/>
      </c>
      <c r="F15" s="3" t="str">
        <f>IF(F14=0,"",(F14*熱量・排出係数!$H$6))</f>
        <v/>
      </c>
      <c r="G15" s="3" t="str">
        <f>IF(G14=0,"",(G14*熱量・排出係数!$H$6))</f>
        <v/>
      </c>
      <c r="H15" s="3" t="str">
        <f>IF(H14=0,"",(H14*熱量・排出係数!$H$6))</f>
        <v/>
      </c>
      <c r="I15" s="3" t="str">
        <f>IF(I14=0,"",(I14*熱量・排出係数!$H$6))</f>
        <v/>
      </c>
      <c r="J15" s="3" t="str">
        <f>IF(J14=0,"",(J14*熱量・排出係数!$H$6))</f>
        <v/>
      </c>
      <c r="K15" s="3" t="str">
        <f>IF(K14=0,"",(K14*熱量・排出係数!$H$6))</f>
        <v/>
      </c>
      <c r="L15" s="3" t="str">
        <f>IF(L14=0,"",(L14*熱量・排出係数!$H$6))</f>
        <v/>
      </c>
      <c r="M15" s="3" t="str">
        <f>IF(M14=0,"",(M14*熱量・排出係数!$H$6))</f>
        <v/>
      </c>
      <c r="N15" s="3" t="str">
        <f>IF(N14=0,"",(N14*熱量・排出係数!$H$6))</f>
        <v/>
      </c>
      <c r="O15" s="19">
        <f>SUM(C15:N15)</f>
        <v>0</v>
      </c>
    </row>
    <row r="16" spans="1:15" ht="21.75" customHeight="1" x14ac:dyDescent="0.4">
      <c r="A16" s="58"/>
      <c r="B16" s="48" t="s">
        <v>47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0">
        <f t="shared" si="0"/>
        <v>0</v>
      </c>
    </row>
    <row r="17" spans="1:15" ht="21.75" customHeight="1" x14ac:dyDescent="0.4">
      <c r="A17" s="57" t="s">
        <v>1</v>
      </c>
      <c r="B17" s="47" t="s">
        <v>93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18">
        <f t="shared" si="0"/>
        <v>0</v>
      </c>
    </row>
    <row r="18" spans="1:15" ht="21.75" customHeight="1" x14ac:dyDescent="0.4">
      <c r="A18" s="57"/>
      <c r="B18" s="45" t="s">
        <v>64</v>
      </c>
      <c r="C18" s="3" t="str">
        <f>IF(C17=0,"",(C17*熱量・排出係数!$H$9))</f>
        <v/>
      </c>
      <c r="D18" s="3" t="str">
        <f>IF(D17=0,"",(D17*熱量・排出係数!$H$9))</f>
        <v/>
      </c>
      <c r="E18" s="3" t="str">
        <f>IF(E17=0,"",(E17*熱量・排出係数!$H$9))</f>
        <v/>
      </c>
      <c r="F18" s="3" t="str">
        <f>IF(F17=0,"",(F17*熱量・排出係数!$H$9))</f>
        <v/>
      </c>
      <c r="G18" s="3" t="str">
        <f>IF(G17=0,"",(G17*熱量・排出係数!$H$9))</f>
        <v/>
      </c>
      <c r="H18" s="3" t="str">
        <f>IF(H17=0,"",(H17*熱量・排出係数!$H$9))</f>
        <v/>
      </c>
      <c r="I18" s="3" t="str">
        <f>IF(I17=0,"",(I17*熱量・排出係数!$H$9))</f>
        <v/>
      </c>
      <c r="J18" s="3" t="str">
        <f>IF(J17=0,"",(J17*熱量・排出係数!$H$9))</f>
        <v/>
      </c>
      <c r="K18" s="3" t="str">
        <f>IF(K17=0,"",(K17*熱量・排出係数!$H$9))</f>
        <v/>
      </c>
      <c r="L18" s="3" t="str">
        <f>IF(L17=0,"",(L17*熱量・排出係数!$H$9))</f>
        <v/>
      </c>
      <c r="M18" s="3" t="str">
        <f>IF(M17=0,"",(M17*熱量・排出係数!$H$9))</f>
        <v/>
      </c>
      <c r="N18" s="3" t="str">
        <f>IF(N17=0,"",(N17*熱量・排出係数!$H$9))</f>
        <v/>
      </c>
      <c r="O18" s="19">
        <f>SUM(C18:N18)</f>
        <v>0</v>
      </c>
    </row>
    <row r="19" spans="1:15" ht="21.75" customHeight="1" x14ac:dyDescent="0.4">
      <c r="A19" s="58"/>
      <c r="B19" s="48" t="s">
        <v>47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0">
        <f t="shared" si="0"/>
        <v>0</v>
      </c>
    </row>
    <row r="20" spans="1:15" ht="21.75" customHeight="1" x14ac:dyDescent="0.4">
      <c r="A20" s="57" t="s">
        <v>49</v>
      </c>
      <c r="B20" s="47" t="s">
        <v>63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18">
        <f t="shared" si="0"/>
        <v>0</v>
      </c>
    </row>
    <row r="21" spans="1:15" ht="21.75" customHeight="1" x14ac:dyDescent="0.4">
      <c r="A21" s="57"/>
      <c r="B21" s="45" t="s">
        <v>64</v>
      </c>
      <c r="C21" s="3" t="str">
        <f>IF(C20=0,"",(C20*熱量・排出係数!$G$27))</f>
        <v/>
      </c>
      <c r="D21" s="3" t="str">
        <f>IF(D20=0,"",(D20*熱量・排出係数!$G$27))</f>
        <v/>
      </c>
      <c r="E21" s="3" t="str">
        <f>IF(E20=0,"",(E20*熱量・排出係数!$G$27))</f>
        <v/>
      </c>
      <c r="F21" s="3" t="str">
        <f>IF(F20=0,"",(F20*熱量・排出係数!$G$27))</f>
        <v/>
      </c>
      <c r="G21" s="3" t="str">
        <f>IF(G20=0,"",(G20*熱量・排出係数!$G$27))</f>
        <v/>
      </c>
      <c r="H21" s="3" t="str">
        <f>IF(H20=0,"",(H20*熱量・排出係数!$G$27))</f>
        <v/>
      </c>
      <c r="I21" s="3" t="str">
        <f>IF(I20=0,"",(I20*熱量・排出係数!$G$27))</f>
        <v/>
      </c>
      <c r="J21" s="3" t="str">
        <f>IF(J20=0,"",(J20*熱量・排出係数!$G$27))</f>
        <v/>
      </c>
      <c r="K21" s="3" t="str">
        <f>IF(K20=0,"",(K20*熱量・排出係数!$G$27))</f>
        <v/>
      </c>
      <c r="L21" s="3" t="str">
        <f>IF(L20=0,"",(L20*熱量・排出係数!$G$27))</f>
        <v/>
      </c>
      <c r="M21" s="3" t="str">
        <f>IF(M20=0,"",(M20*熱量・排出係数!$G$27))</f>
        <v/>
      </c>
      <c r="N21" s="3" t="str">
        <f>IF(N20=0,"",(N20*熱量・排出係数!$G$27))</f>
        <v/>
      </c>
      <c r="O21" s="19">
        <f>SUM(C21:N21)</f>
        <v>0</v>
      </c>
    </row>
    <row r="22" spans="1:15" ht="21.75" customHeight="1" x14ac:dyDescent="0.4">
      <c r="A22" s="58"/>
      <c r="B22" s="48" t="s">
        <v>47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0">
        <f t="shared" si="0"/>
        <v>0</v>
      </c>
    </row>
    <row r="23" spans="1:15" ht="21.75" customHeight="1" x14ac:dyDescent="0.4">
      <c r="A23" s="76" t="s">
        <v>80</v>
      </c>
      <c r="B23" s="76"/>
      <c r="C23" s="40">
        <f t="shared" ref="C23:N24" si="1">SUM(C6,C9,C12,C15,C18,C21)</f>
        <v>0</v>
      </c>
      <c r="D23" s="40">
        <f t="shared" si="1"/>
        <v>0</v>
      </c>
      <c r="E23" s="40">
        <f t="shared" si="1"/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0">
        <f t="shared" si="1"/>
        <v>0</v>
      </c>
      <c r="L23" s="40">
        <f t="shared" si="1"/>
        <v>0</v>
      </c>
      <c r="M23" s="40">
        <f t="shared" si="1"/>
        <v>0</v>
      </c>
      <c r="N23" s="40">
        <f t="shared" si="1"/>
        <v>0</v>
      </c>
      <c r="O23" s="40">
        <f>SUM(C23:N23)</f>
        <v>0</v>
      </c>
    </row>
    <row r="24" spans="1:15" ht="21.75" customHeight="1" x14ac:dyDescent="0.4">
      <c r="A24" s="76" t="s">
        <v>81</v>
      </c>
      <c r="B24" s="76"/>
      <c r="C24" s="41">
        <f t="shared" si="1"/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>SUM(C24:N24)</f>
        <v>0</v>
      </c>
    </row>
  </sheetData>
  <sheetProtection sheet="1" objects="1" scenarios="1"/>
  <mergeCells count="13">
    <mergeCell ref="A24:B24"/>
    <mergeCell ref="A8:A10"/>
    <mergeCell ref="A11:A13"/>
    <mergeCell ref="A14:A16"/>
    <mergeCell ref="A17:A19"/>
    <mergeCell ref="A20:A22"/>
    <mergeCell ref="A23:B23"/>
    <mergeCell ref="A5:A7"/>
    <mergeCell ref="A1:O1"/>
    <mergeCell ref="G3:I3"/>
    <mergeCell ref="J3:K3"/>
    <mergeCell ref="L3:M3"/>
    <mergeCell ref="A4:B4"/>
  </mergeCells>
  <phoneticPr fontI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G2" sqref="G2:G3"/>
    </sheetView>
  </sheetViews>
  <sheetFormatPr defaultRowHeight="17.25" x14ac:dyDescent="0.4"/>
  <cols>
    <col min="1" max="1" width="9.5" style="1" customWidth="1"/>
    <col min="2" max="2" width="10.375" style="1" bestFit="1" customWidth="1"/>
    <col min="3" max="14" width="9" style="1" customWidth="1"/>
    <col min="15" max="16384" width="9" style="1"/>
  </cols>
  <sheetData>
    <row r="1" spans="1:14" ht="18.75" x14ac:dyDescent="0.4">
      <c r="A1" s="95" t="s">
        <v>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x14ac:dyDescent="0.4">
      <c r="A2" s="80" t="s">
        <v>84</v>
      </c>
      <c r="B2" s="81"/>
      <c r="C2" s="98" t="s">
        <v>0</v>
      </c>
      <c r="D2" s="101" t="s">
        <v>78</v>
      </c>
      <c r="E2" s="100" t="s">
        <v>86</v>
      </c>
      <c r="F2" s="100" t="s">
        <v>45</v>
      </c>
      <c r="G2" s="98" t="s">
        <v>1</v>
      </c>
      <c r="H2" s="103" t="s">
        <v>3</v>
      </c>
      <c r="I2" s="78" t="s">
        <v>7</v>
      </c>
      <c r="J2" s="78" t="s">
        <v>6</v>
      </c>
      <c r="K2" s="105" t="s">
        <v>87</v>
      </c>
      <c r="L2" s="106"/>
      <c r="M2" s="105" t="s">
        <v>70</v>
      </c>
      <c r="N2" s="106"/>
    </row>
    <row r="3" spans="1:14" x14ac:dyDescent="0.4">
      <c r="A3" s="82"/>
      <c r="B3" s="83"/>
      <c r="C3" s="99"/>
      <c r="D3" s="99"/>
      <c r="E3" s="99"/>
      <c r="F3" s="99"/>
      <c r="G3" s="99"/>
      <c r="H3" s="104"/>
      <c r="I3" s="102"/>
      <c r="J3" s="79"/>
      <c r="K3" s="42" t="s">
        <v>98</v>
      </c>
      <c r="L3" s="42" t="s">
        <v>99</v>
      </c>
      <c r="M3" s="42" t="s">
        <v>98</v>
      </c>
      <c r="N3" s="42" t="s">
        <v>99</v>
      </c>
    </row>
    <row r="4" spans="1:14" x14ac:dyDescent="0.4">
      <c r="A4" s="84"/>
      <c r="B4" s="85"/>
      <c r="C4" s="21" t="s">
        <v>71</v>
      </c>
      <c r="D4" s="21" t="s">
        <v>72</v>
      </c>
      <c r="E4" s="22" t="s">
        <v>73</v>
      </c>
      <c r="F4" s="22" t="s">
        <v>74</v>
      </c>
      <c r="G4" s="21" t="s">
        <v>74</v>
      </c>
      <c r="H4" s="21" t="s">
        <v>75</v>
      </c>
      <c r="I4" s="21" t="s">
        <v>102</v>
      </c>
      <c r="J4" s="21" t="s">
        <v>74</v>
      </c>
      <c r="K4" s="23" t="s">
        <v>76</v>
      </c>
      <c r="L4" s="23" t="s">
        <v>76</v>
      </c>
      <c r="M4" s="23" t="s">
        <v>77</v>
      </c>
      <c r="N4" s="38" t="s">
        <v>77</v>
      </c>
    </row>
    <row r="5" spans="1:14" ht="17.25" customHeight="1" x14ac:dyDescent="0.4">
      <c r="A5" s="89">
        <f>'入力票（1年目）'!J3</f>
        <v>0</v>
      </c>
      <c r="B5" s="24" t="s">
        <v>4</v>
      </c>
      <c r="C5" s="39" t="e">
        <f>IF('入力票（1年目）'!$O$5=0,NA(),'入力票（1年目）'!$O$5)</f>
        <v>#N/A</v>
      </c>
      <c r="D5" s="39" t="e">
        <f>IF('入力票（1年目）'!$O$8=0,NA(),'入力票（1年目）'!$O$8)</f>
        <v>#N/A</v>
      </c>
      <c r="E5" s="39" t="e">
        <f>IF('入力票（1年目）'!$O$11=0,NA(),'入力票（1年目）'!$O$11)</f>
        <v>#N/A</v>
      </c>
      <c r="F5" s="39" t="e">
        <f>IF('入力票（1年目）'!$O$14=0,NA(),'入力票（1年目）'!$O$14)</f>
        <v>#N/A</v>
      </c>
      <c r="G5" s="39" t="e">
        <f>IF('入力票（1年目）'!$O$17=0,NA(),'入力票（1年目）'!$O$17)</f>
        <v>#N/A</v>
      </c>
      <c r="H5" s="39" t="e">
        <f>IF('入力票（1年目）'!$O$20=0,NA(),'入力票（1年目）'!$O$20)</f>
        <v>#N/A</v>
      </c>
      <c r="I5" s="107">
        <f>SUMIF(C6:H6,"&lt;&gt;#N/A")</f>
        <v>0</v>
      </c>
      <c r="J5" s="86">
        <f>ROUND(I5*0.0258,0)</f>
        <v>0</v>
      </c>
      <c r="K5" s="86">
        <f>SUMIF(C7:H7,"&lt;&gt;#N/A")</f>
        <v>0</v>
      </c>
      <c r="L5" s="88" t="str">
        <f>IF('入力票（1年目）'!N3="","",K5/'入力票（1年目）'!N3)</f>
        <v/>
      </c>
      <c r="M5" s="77">
        <f>SUMIF(C8:H8,"&lt;&gt;#N/A")</f>
        <v>0</v>
      </c>
      <c r="N5" s="77" t="str">
        <f>IF('入力票（1年目）'!N3="","",M5/'入力票（1年目）'!N3)</f>
        <v/>
      </c>
    </row>
    <row r="6" spans="1:14" ht="17.25" customHeight="1" x14ac:dyDescent="0.4">
      <c r="A6" s="90"/>
      <c r="B6" s="25" t="s">
        <v>5</v>
      </c>
      <c r="C6" s="26" t="e">
        <f>C5*熱量・排出係数!$F$8</f>
        <v>#N/A</v>
      </c>
      <c r="D6" s="26" t="e">
        <f>D5*熱量・排出係数!$F$14</f>
        <v>#N/A</v>
      </c>
      <c r="E6" s="26" t="e">
        <f>E5*熱量・排出係数!$F$26</f>
        <v>#N/A</v>
      </c>
      <c r="F6" s="26" t="e">
        <f>F5*熱量・排出係数!$F$6</f>
        <v>#N/A</v>
      </c>
      <c r="G6" s="26" t="e">
        <f>G5*熱量・排出係数!$F$9</f>
        <v>#N/A</v>
      </c>
      <c r="H6" s="26" t="e">
        <f>H5*熱量・排出係数!$F$27</f>
        <v>#N/A</v>
      </c>
      <c r="I6" s="108"/>
      <c r="J6" s="86"/>
      <c r="K6" s="86"/>
      <c r="L6" s="88"/>
      <c r="M6" s="77"/>
      <c r="N6" s="77"/>
    </row>
    <row r="7" spans="1:14" ht="17.25" customHeight="1" x14ac:dyDescent="0.4">
      <c r="A7" s="90"/>
      <c r="B7" s="25" t="s">
        <v>2</v>
      </c>
      <c r="C7" s="26" t="e">
        <f>IF('入力票（1年目）'!$O$6=0,NA(),'入力票（1年目）'!$O$6)</f>
        <v>#N/A</v>
      </c>
      <c r="D7" s="26" t="e">
        <f>IF('入力票（1年目）'!$O$9=0,NA(),'入力票（1年目）'!$O$9)</f>
        <v>#N/A</v>
      </c>
      <c r="E7" s="26" t="e">
        <f>IF('入力票（1年目）'!$O$12=0,NA(),'入力票（1年目）'!$O$12)</f>
        <v>#N/A</v>
      </c>
      <c r="F7" s="26" t="e">
        <f>IF('入力票（1年目）'!$O$15=0,NA(),'入力票（1年目）'!$O$15)</f>
        <v>#N/A</v>
      </c>
      <c r="G7" s="26" t="e">
        <f>IF('入力票（1年目）'!$O$18=0,NA(),'入力票（1年目）'!$O$18)</f>
        <v>#N/A</v>
      </c>
      <c r="H7" s="26" t="e">
        <f>IF('入力票（1年目）'!$O$21=0,NA(),'入力票（1年目）'!$O$21)</f>
        <v>#N/A</v>
      </c>
      <c r="I7" s="108"/>
      <c r="J7" s="86"/>
      <c r="K7" s="86"/>
      <c r="L7" s="88"/>
      <c r="M7" s="77"/>
      <c r="N7" s="77"/>
    </row>
    <row r="8" spans="1:14" ht="17.25" customHeight="1" x14ac:dyDescent="0.4">
      <c r="A8" s="91"/>
      <c r="B8" s="27" t="s">
        <v>44</v>
      </c>
      <c r="C8" s="28" t="e">
        <f>IF('入力票（1年目）'!$O$7=0,NA(),'入力票（1年目）'!$O$7)</f>
        <v>#N/A</v>
      </c>
      <c r="D8" s="28" t="e">
        <f>IF('入力票（1年目）'!$O$10=0,NA(),'入力票（1年目）'!$O$10)</f>
        <v>#N/A</v>
      </c>
      <c r="E8" s="28" t="e">
        <f>IF('入力票（1年目）'!$O$13=0,NA(),'入力票（1年目）'!$O$13)</f>
        <v>#N/A</v>
      </c>
      <c r="F8" s="28" t="e">
        <f>IF('入力票（1年目）'!$O$16=0,NA(),'入力票（1年目）'!$O$16)</f>
        <v>#N/A</v>
      </c>
      <c r="G8" s="28" t="e">
        <f>IF('入力票（1年目）'!$O$19=0,NA(),'入力票（1年目）'!$O$19)</f>
        <v>#N/A</v>
      </c>
      <c r="H8" s="28" t="e">
        <f>IF('入力票（1年目）'!$O$22=0,NA(),'入力票（1年目）'!$O$22)</f>
        <v>#N/A</v>
      </c>
      <c r="I8" s="109"/>
      <c r="J8" s="87"/>
      <c r="K8" s="87"/>
      <c r="L8" s="88"/>
      <c r="M8" s="77"/>
      <c r="N8" s="77"/>
    </row>
    <row r="9" spans="1:14" ht="17.25" customHeight="1" x14ac:dyDescent="0.4">
      <c r="A9" s="89">
        <f>A5+1</f>
        <v>1</v>
      </c>
      <c r="B9" s="24" t="s">
        <v>4</v>
      </c>
      <c r="C9" s="39" t="e">
        <f>IF('入力票（2年目）'!$O$5=0,NA(),'入力票（2年目）'!$O$5)</f>
        <v>#N/A</v>
      </c>
      <c r="D9" s="39" t="e">
        <f>IF('入力票（2年目）'!$O$8=0,NA(),'入力票（2年目）'!$O$8)</f>
        <v>#N/A</v>
      </c>
      <c r="E9" s="39" t="e">
        <f>IF('入力票（2年目）'!$O$11=0,NA(),'入力票（2年目）'!$O$11)</f>
        <v>#N/A</v>
      </c>
      <c r="F9" s="39" t="e">
        <f>IF('入力票（2年目）'!$O$14=0,NA(),'入力票（2年目）'!$O$14)</f>
        <v>#N/A</v>
      </c>
      <c r="G9" s="39" t="e">
        <f>IF('入力票（2年目）'!$O$17=0,NA(),'入力票（2年目）'!$O$17)</f>
        <v>#N/A</v>
      </c>
      <c r="H9" s="39" t="e">
        <f>IF('入力票（2年目）'!$O$20=0,NA(),'入力票（2年目）'!$O$20)</f>
        <v>#N/A</v>
      </c>
      <c r="I9" s="92">
        <f>SUMIF(C10:H10,"&lt;&gt;#N/A")</f>
        <v>0</v>
      </c>
      <c r="J9" s="86">
        <f>ROUND(I9*0.0258,0)</f>
        <v>0</v>
      </c>
      <c r="K9" s="86">
        <f>SUMIF(C11:H11,"&lt;&gt;#N/A")</f>
        <v>0</v>
      </c>
      <c r="L9" s="88" t="str">
        <f>IF('入力票（2年目）'!N3="","",K9/'入力票（2年目）'!N3)</f>
        <v/>
      </c>
      <c r="M9" s="77">
        <f>SUMIF(C12:H12,"&lt;&gt;#N/A")</f>
        <v>0</v>
      </c>
      <c r="N9" s="77" t="str">
        <f>IF('入力票（2年目）'!N3="","",M9/'入力票（2年目）'!N3)</f>
        <v/>
      </c>
    </row>
    <row r="10" spans="1:14" ht="17.25" customHeight="1" x14ac:dyDescent="0.4">
      <c r="A10" s="90"/>
      <c r="B10" s="25" t="s">
        <v>5</v>
      </c>
      <c r="C10" s="26" t="e">
        <f>C9*熱量・排出係数!$F$8</f>
        <v>#N/A</v>
      </c>
      <c r="D10" s="26" t="e">
        <f>D9*熱量・排出係数!$F$14</f>
        <v>#N/A</v>
      </c>
      <c r="E10" s="26" t="e">
        <f>E9*熱量・排出係数!$F$26</f>
        <v>#N/A</v>
      </c>
      <c r="F10" s="26" t="e">
        <f>F9*熱量・排出係数!$F$6</f>
        <v>#N/A</v>
      </c>
      <c r="G10" s="26" t="e">
        <f>G9*熱量・排出係数!$F$9</f>
        <v>#N/A</v>
      </c>
      <c r="H10" s="26" t="e">
        <f>H9*熱量・排出係数!$F$27</f>
        <v>#N/A</v>
      </c>
      <c r="I10" s="93"/>
      <c r="J10" s="86"/>
      <c r="K10" s="86"/>
      <c r="L10" s="88"/>
      <c r="M10" s="77"/>
      <c r="N10" s="77"/>
    </row>
    <row r="11" spans="1:14" ht="17.25" customHeight="1" x14ac:dyDescent="0.4">
      <c r="A11" s="90"/>
      <c r="B11" s="25" t="s">
        <v>2</v>
      </c>
      <c r="C11" s="26" t="e">
        <f>IF('入力票（2年目）'!$O$6=0,NA(),'入力票（2年目）'!$O$6)</f>
        <v>#N/A</v>
      </c>
      <c r="D11" s="26" t="e">
        <f>IF('入力票（2年目）'!$O$9=0,NA(),'入力票（2年目）'!$O$9)</f>
        <v>#N/A</v>
      </c>
      <c r="E11" s="26" t="e">
        <f>IF('入力票（2年目）'!$O$12=0,NA(),'入力票（2年目）'!$O$12)</f>
        <v>#N/A</v>
      </c>
      <c r="F11" s="26" t="e">
        <f>IF('入力票（2年目）'!$O$15=0,NA(),'入力票（2年目）'!$O$15)</f>
        <v>#N/A</v>
      </c>
      <c r="G11" s="26" t="e">
        <f>IF('入力票（2年目）'!$O$18=0,NA(),'入力票（2年目）'!$O$18)</f>
        <v>#N/A</v>
      </c>
      <c r="H11" s="26" t="e">
        <f>IF('入力票（2年目）'!$O$21=0,NA(),'入力票（2年目）'!$O$21)</f>
        <v>#N/A</v>
      </c>
      <c r="I11" s="93"/>
      <c r="J11" s="86"/>
      <c r="K11" s="86"/>
      <c r="L11" s="88"/>
      <c r="M11" s="77"/>
      <c r="N11" s="77"/>
    </row>
    <row r="12" spans="1:14" ht="17.25" customHeight="1" x14ac:dyDescent="0.4">
      <c r="A12" s="91"/>
      <c r="B12" s="27" t="s">
        <v>44</v>
      </c>
      <c r="C12" s="28" t="e">
        <f>IF('入力票（2年目）'!$O$7=0,NA(),'入力票（2年目）'!$O$7)</f>
        <v>#N/A</v>
      </c>
      <c r="D12" s="28" t="e">
        <f>IF('入力票（2年目）'!$O$10=0,NA(),'入力票（2年目）'!$O$10)</f>
        <v>#N/A</v>
      </c>
      <c r="E12" s="28" t="e">
        <f>IF('入力票（2年目）'!$O$13=0,NA(),'入力票（2年目）'!$O$13)</f>
        <v>#N/A</v>
      </c>
      <c r="F12" s="28" t="e">
        <f>IF('入力票（2年目）'!$O$16=0,NA(),'入力票（2年目）'!$O$16)</f>
        <v>#N/A</v>
      </c>
      <c r="G12" s="28" t="e">
        <f>IF('入力票（2年目）'!$O$19=0,NA(),'入力票（2年目）'!$O$19)</f>
        <v>#N/A</v>
      </c>
      <c r="H12" s="28" t="e">
        <f>IF('入力票（2年目）'!$O$22=0,NA(),'入力票（2年目）'!$O$22)</f>
        <v>#N/A</v>
      </c>
      <c r="I12" s="94"/>
      <c r="J12" s="87"/>
      <c r="K12" s="87"/>
      <c r="L12" s="88"/>
      <c r="M12" s="77"/>
      <c r="N12" s="77"/>
    </row>
    <row r="13" spans="1:14" ht="9.75" customHeight="1" x14ac:dyDescent="0.4"/>
    <row r="14" spans="1:14" ht="17.25" customHeight="1" x14ac:dyDescent="0.4">
      <c r="A14" s="96" t="s">
        <v>85</v>
      </c>
      <c r="B14" s="97"/>
      <c r="C14" s="2" t="s">
        <v>51</v>
      </c>
      <c r="D14" s="2" t="s">
        <v>52</v>
      </c>
      <c r="E14" s="2" t="s">
        <v>53</v>
      </c>
      <c r="F14" s="2" t="s">
        <v>54</v>
      </c>
      <c r="G14" s="2" t="s">
        <v>55</v>
      </c>
      <c r="H14" s="2" t="s">
        <v>56</v>
      </c>
      <c r="I14" s="2" t="s">
        <v>57</v>
      </c>
      <c r="J14" s="2" t="s">
        <v>58</v>
      </c>
      <c r="K14" s="2" t="s">
        <v>59</v>
      </c>
      <c r="L14" s="2" t="s">
        <v>60</v>
      </c>
      <c r="M14" s="2" t="s">
        <v>61</v>
      </c>
      <c r="N14" s="2" t="s">
        <v>62</v>
      </c>
    </row>
    <row r="15" spans="1:14" ht="17.25" customHeight="1" x14ac:dyDescent="0.4">
      <c r="A15" s="35">
        <f>A5</f>
        <v>0</v>
      </c>
      <c r="B15" s="36" t="s">
        <v>82</v>
      </c>
      <c r="C15" s="37">
        <f>'入力票（1年目）'!C23</f>
        <v>0</v>
      </c>
      <c r="D15" s="37">
        <f>'入力票（1年目）'!D23</f>
        <v>0</v>
      </c>
      <c r="E15" s="37">
        <f>'入力票（1年目）'!E23</f>
        <v>0</v>
      </c>
      <c r="F15" s="37">
        <f>'入力票（1年目）'!F23</f>
        <v>0</v>
      </c>
      <c r="G15" s="37">
        <f>'入力票（1年目）'!G23</f>
        <v>0</v>
      </c>
      <c r="H15" s="37">
        <f>'入力票（1年目）'!H23</f>
        <v>0</v>
      </c>
      <c r="I15" s="37">
        <f>'入力票（1年目）'!I23</f>
        <v>0</v>
      </c>
      <c r="J15" s="37">
        <f>'入力票（1年目）'!J23</f>
        <v>0</v>
      </c>
      <c r="K15" s="37">
        <f>'入力票（1年目）'!K23</f>
        <v>0</v>
      </c>
      <c r="L15" s="37">
        <f>'入力票（1年目）'!L23</f>
        <v>0</v>
      </c>
      <c r="M15" s="37">
        <f>'入力票（1年目）'!M23</f>
        <v>0</v>
      </c>
      <c r="N15" s="37">
        <f>'入力票（1年目）'!N23</f>
        <v>0</v>
      </c>
    </row>
    <row r="16" spans="1:14" ht="17.25" customHeight="1" x14ac:dyDescent="0.4">
      <c r="A16" s="35">
        <f>A9</f>
        <v>1</v>
      </c>
      <c r="B16" s="36" t="s">
        <v>83</v>
      </c>
      <c r="C16" s="37">
        <f>'入力票（2年目）'!C23</f>
        <v>0</v>
      </c>
      <c r="D16" s="37">
        <f>'入力票（2年目）'!D23</f>
        <v>0</v>
      </c>
      <c r="E16" s="37">
        <f>'入力票（2年目）'!E23</f>
        <v>0</v>
      </c>
      <c r="F16" s="37">
        <f>'入力票（2年目）'!F23</f>
        <v>0</v>
      </c>
      <c r="G16" s="37">
        <f>'入力票（2年目）'!G23</f>
        <v>0</v>
      </c>
      <c r="H16" s="37">
        <f>'入力票（2年目）'!H23</f>
        <v>0</v>
      </c>
      <c r="I16" s="37">
        <f>'入力票（2年目）'!I23</f>
        <v>0</v>
      </c>
      <c r="J16" s="37">
        <f>'入力票（2年目）'!J23</f>
        <v>0</v>
      </c>
      <c r="K16" s="37">
        <f>'入力票（2年目）'!K23</f>
        <v>0</v>
      </c>
      <c r="L16" s="37">
        <f>'入力票（2年目）'!L23</f>
        <v>0</v>
      </c>
      <c r="M16" s="37">
        <f>'入力票（2年目）'!M23</f>
        <v>0</v>
      </c>
      <c r="N16" s="37">
        <f>'入力票（2年目）'!N23</f>
        <v>0</v>
      </c>
    </row>
  </sheetData>
  <sheetProtection algorithmName="SHA-512" hashValue="9us2ecRlb9WDxqmyPZXS5gK6ND+VexTkhrxe5N1TQoyTcyy86ckXnB+Nb9fI/dBZCGJIsdC4tHn7J+SBQZwPxA==" saltValue="lbMbYXVOB+Nwg7LvOCvm+Q==" spinCount="100000" sheet="1" objects="1" scenarios="1"/>
  <mergeCells count="27">
    <mergeCell ref="A1:N1"/>
    <mergeCell ref="A14:B14"/>
    <mergeCell ref="G2:G3"/>
    <mergeCell ref="F2:F3"/>
    <mergeCell ref="E2:E3"/>
    <mergeCell ref="D2:D3"/>
    <mergeCell ref="C2:C3"/>
    <mergeCell ref="A5:A8"/>
    <mergeCell ref="I2:I3"/>
    <mergeCell ref="H2:H3"/>
    <mergeCell ref="K2:L2"/>
    <mergeCell ref="M2:N2"/>
    <mergeCell ref="I5:I8"/>
    <mergeCell ref="J5:J8"/>
    <mergeCell ref="K5:K8"/>
    <mergeCell ref="L5:L8"/>
    <mergeCell ref="M5:M8"/>
    <mergeCell ref="N5:N8"/>
    <mergeCell ref="J2:J3"/>
    <mergeCell ref="A2:B4"/>
    <mergeCell ref="K9:K12"/>
    <mergeCell ref="L9:L12"/>
    <mergeCell ref="M9:M12"/>
    <mergeCell ref="N9:N12"/>
    <mergeCell ref="A9:A12"/>
    <mergeCell ref="I9:I12"/>
    <mergeCell ref="J9:J12"/>
  </mergeCells>
  <phoneticPr fontId="1"/>
  <pageMargins left="0.39370078740157483" right="0.39370078740157483" top="0.59055118110236227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topLeftCell="A4" workbookViewId="0">
      <selection activeCell="I8" sqref="I8:I9"/>
    </sheetView>
  </sheetViews>
  <sheetFormatPr defaultRowHeight="18.75" x14ac:dyDescent="0.4"/>
  <sheetData>
    <row r="1" spans="1:8" x14ac:dyDescent="0.4">
      <c r="A1" s="114" t="s">
        <v>8</v>
      </c>
      <c r="B1" s="114"/>
      <c r="C1" s="114"/>
      <c r="D1" s="114"/>
      <c r="E1" s="114"/>
      <c r="F1" s="115" t="s">
        <v>65</v>
      </c>
      <c r="G1" s="116" t="s">
        <v>66</v>
      </c>
      <c r="H1" s="113" t="s">
        <v>67</v>
      </c>
    </row>
    <row r="2" spans="1:8" ht="18.75" customHeight="1" x14ac:dyDescent="0.4">
      <c r="A2" s="114"/>
      <c r="B2" s="114"/>
      <c r="C2" s="114"/>
      <c r="D2" s="114"/>
      <c r="E2" s="114"/>
      <c r="F2" s="115"/>
      <c r="G2" s="116"/>
      <c r="H2" s="113"/>
    </row>
    <row r="3" spans="1:8" x14ac:dyDescent="0.4">
      <c r="A3" s="114"/>
      <c r="B3" s="114"/>
      <c r="C3" s="114"/>
      <c r="D3" s="114"/>
      <c r="E3" s="114"/>
      <c r="F3" s="115"/>
      <c r="G3" s="116"/>
      <c r="H3" s="113"/>
    </row>
    <row r="4" spans="1:8" x14ac:dyDescent="0.4">
      <c r="A4" s="110" t="s">
        <v>9</v>
      </c>
      <c r="B4" s="112" t="s">
        <v>10</v>
      </c>
      <c r="C4" s="112"/>
      <c r="D4" s="112"/>
      <c r="E4" s="112"/>
      <c r="F4" s="4">
        <v>38.200000000000003</v>
      </c>
      <c r="G4" s="5">
        <v>1.8700000000000001E-2</v>
      </c>
      <c r="H4" s="43">
        <f>F4*G4*44/12</f>
        <v>2.6192466666666667</v>
      </c>
    </row>
    <row r="5" spans="1:8" x14ac:dyDescent="0.4">
      <c r="A5" s="110"/>
      <c r="B5" s="112" t="s">
        <v>11</v>
      </c>
      <c r="C5" s="112"/>
      <c r="D5" s="112"/>
      <c r="E5" s="112"/>
      <c r="F5" s="4">
        <v>35.299999999999997</v>
      </c>
      <c r="G5" s="5">
        <v>1.84E-2</v>
      </c>
      <c r="H5" s="43">
        <f t="shared" ref="H5:H26" si="0">F5*G5*44/12</f>
        <v>2.3815733333333333</v>
      </c>
    </row>
    <row r="6" spans="1:8" x14ac:dyDescent="0.4">
      <c r="A6" s="110"/>
      <c r="B6" s="112" t="s">
        <v>12</v>
      </c>
      <c r="C6" s="112"/>
      <c r="D6" s="112"/>
      <c r="E6" s="112"/>
      <c r="F6" s="4">
        <v>34.6</v>
      </c>
      <c r="G6" s="5">
        <v>1.83E-2</v>
      </c>
      <c r="H6" s="43">
        <f t="shared" si="0"/>
        <v>2.3216600000000001</v>
      </c>
    </row>
    <row r="7" spans="1:8" x14ac:dyDescent="0.4">
      <c r="A7" s="110"/>
      <c r="B7" s="112" t="s">
        <v>13</v>
      </c>
      <c r="C7" s="112"/>
      <c r="D7" s="112"/>
      <c r="E7" s="112"/>
      <c r="F7" s="4">
        <v>33.6</v>
      </c>
      <c r="G7" s="5">
        <v>1.8200000000000001E-2</v>
      </c>
      <c r="H7" s="43">
        <f t="shared" si="0"/>
        <v>2.2422400000000002</v>
      </c>
    </row>
    <row r="8" spans="1:8" x14ac:dyDescent="0.4">
      <c r="A8" s="110"/>
      <c r="B8" s="112" t="s">
        <v>14</v>
      </c>
      <c r="C8" s="112"/>
      <c r="D8" s="112"/>
      <c r="E8" s="112"/>
      <c r="F8" s="4">
        <v>36.700000000000003</v>
      </c>
      <c r="G8" s="5">
        <v>1.8499999999999999E-2</v>
      </c>
      <c r="H8" s="43">
        <f t="shared" si="0"/>
        <v>2.4894833333333337</v>
      </c>
    </row>
    <row r="9" spans="1:8" x14ac:dyDescent="0.4">
      <c r="A9" s="110"/>
      <c r="B9" s="112" t="s">
        <v>15</v>
      </c>
      <c r="C9" s="112"/>
      <c r="D9" s="112"/>
      <c r="E9" s="112"/>
      <c r="F9" s="4">
        <v>37.700000000000003</v>
      </c>
      <c r="G9" s="5">
        <v>1.8700000000000001E-2</v>
      </c>
      <c r="H9" s="43">
        <f t="shared" si="0"/>
        <v>2.5849633333333339</v>
      </c>
    </row>
    <row r="10" spans="1:8" x14ac:dyDescent="0.4">
      <c r="A10" s="110"/>
      <c r="B10" s="112" t="s">
        <v>16</v>
      </c>
      <c r="C10" s="112"/>
      <c r="D10" s="112"/>
      <c r="E10" s="112"/>
      <c r="F10" s="4">
        <v>39.1</v>
      </c>
      <c r="G10" s="5">
        <v>1.89E-2</v>
      </c>
      <c r="H10" s="43">
        <f t="shared" si="0"/>
        <v>2.7096300000000002</v>
      </c>
    </row>
    <row r="11" spans="1:8" x14ac:dyDescent="0.4">
      <c r="A11" s="110"/>
      <c r="B11" s="112" t="s">
        <v>17</v>
      </c>
      <c r="C11" s="112"/>
      <c r="D11" s="112"/>
      <c r="E11" s="112"/>
      <c r="F11" s="4">
        <v>41.9</v>
      </c>
      <c r="G11" s="5">
        <v>1.95E-2</v>
      </c>
      <c r="H11" s="43">
        <f t="shared" si="0"/>
        <v>2.9958499999999995</v>
      </c>
    </row>
    <row r="12" spans="1:8" x14ac:dyDescent="0.4">
      <c r="A12" s="110"/>
      <c r="B12" s="112" t="s">
        <v>18</v>
      </c>
      <c r="C12" s="112"/>
      <c r="D12" s="112"/>
      <c r="E12" s="112"/>
      <c r="F12" s="4">
        <v>40.9</v>
      </c>
      <c r="G12" s="5">
        <v>2.0799999999999999E-2</v>
      </c>
      <c r="H12" s="43">
        <f t="shared" si="0"/>
        <v>3.1193066666666667</v>
      </c>
    </row>
    <row r="13" spans="1:8" x14ac:dyDescent="0.4">
      <c r="A13" s="110"/>
      <c r="B13" s="112" t="s">
        <v>19</v>
      </c>
      <c r="C13" s="112"/>
      <c r="D13" s="112"/>
      <c r="E13" s="112"/>
      <c r="F13" s="4">
        <v>29.9</v>
      </c>
      <c r="G13" s="5">
        <v>2.5399999999999999E-2</v>
      </c>
      <c r="H13" s="43">
        <f t="shared" si="0"/>
        <v>2.7846866666666661</v>
      </c>
    </row>
    <row r="14" spans="1:8" x14ac:dyDescent="0.4">
      <c r="A14" s="110"/>
      <c r="B14" s="112" t="s">
        <v>20</v>
      </c>
      <c r="C14" s="112"/>
      <c r="D14" s="112" t="s">
        <v>21</v>
      </c>
      <c r="E14" s="112"/>
      <c r="F14" s="4">
        <v>50.8</v>
      </c>
      <c r="G14" s="5">
        <v>1.61E-2</v>
      </c>
      <c r="H14" s="43">
        <f t="shared" si="0"/>
        <v>2.9988933333333332</v>
      </c>
    </row>
    <row r="15" spans="1:8" x14ac:dyDescent="0.4">
      <c r="A15" s="110"/>
      <c r="B15" s="112"/>
      <c r="C15" s="112"/>
      <c r="D15" s="112" t="s">
        <v>22</v>
      </c>
      <c r="E15" s="112"/>
      <c r="F15" s="4">
        <v>44.9</v>
      </c>
      <c r="G15" s="5">
        <v>1.4200000000000001E-2</v>
      </c>
      <c r="H15" s="43">
        <f t="shared" si="0"/>
        <v>2.3377933333333334</v>
      </c>
    </row>
    <row r="16" spans="1:8" x14ac:dyDescent="0.4">
      <c r="A16" s="110"/>
      <c r="B16" s="112" t="s">
        <v>23</v>
      </c>
      <c r="C16" s="112"/>
      <c r="D16" s="112" t="s">
        <v>24</v>
      </c>
      <c r="E16" s="112"/>
      <c r="F16" s="4">
        <v>54.6</v>
      </c>
      <c r="G16" s="5">
        <v>1.35E-2</v>
      </c>
      <c r="H16" s="43">
        <f t="shared" si="0"/>
        <v>2.7027000000000001</v>
      </c>
    </row>
    <row r="17" spans="1:8" x14ac:dyDescent="0.4">
      <c r="A17" s="110"/>
      <c r="B17" s="112"/>
      <c r="C17" s="112"/>
      <c r="D17" s="112" t="s">
        <v>25</v>
      </c>
      <c r="E17" s="112"/>
      <c r="F17" s="4">
        <v>43.5</v>
      </c>
      <c r="G17" s="5">
        <v>1.3899999999999999E-2</v>
      </c>
      <c r="H17" s="43">
        <f t="shared" si="0"/>
        <v>2.21705</v>
      </c>
    </row>
    <row r="18" spans="1:8" x14ac:dyDescent="0.4">
      <c r="A18" s="110"/>
      <c r="B18" s="112" t="s">
        <v>26</v>
      </c>
      <c r="C18" s="112"/>
      <c r="D18" s="112" t="s">
        <v>27</v>
      </c>
      <c r="E18" s="112"/>
      <c r="F18" s="6">
        <v>29</v>
      </c>
      <c r="G18" s="5">
        <v>2.4500000000000001E-2</v>
      </c>
      <c r="H18" s="43">
        <f t="shared" si="0"/>
        <v>2.6051666666666669</v>
      </c>
    </row>
    <row r="19" spans="1:8" x14ac:dyDescent="0.4">
      <c r="A19" s="110"/>
      <c r="B19" s="112"/>
      <c r="C19" s="112"/>
      <c r="D19" s="112" t="s">
        <v>28</v>
      </c>
      <c r="E19" s="112"/>
      <c r="F19" s="4">
        <v>25.7</v>
      </c>
      <c r="G19" s="5">
        <v>2.47E-2</v>
      </c>
      <c r="H19" s="43">
        <f t="shared" si="0"/>
        <v>2.3275633333333334</v>
      </c>
    </row>
    <row r="20" spans="1:8" x14ac:dyDescent="0.4">
      <c r="A20" s="110"/>
      <c r="B20" s="112"/>
      <c r="C20" s="112"/>
      <c r="D20" s="112" t="s">
        <v>29</v>
      </c>
      <c r="E20" s="112"/>
      <c r="F20" s="4">
        <v>26.9</v>
      </c>
      <c r="G20" s="5">
        <v>2.5499999999999998E-2</v>
      </c>
      <c r="H20" s="43">
        <f t="shared" si="0"/>
        <v>2.5151499999999998</v>
      </c>
    </row>
    <row r="21" spans="1:8" x14ac:dyDescent="0.4">
      <c r="A21" s="110"/>
      <c r="B21" s="112" t="s">
        <v>30</v>
      </c>
      <c r="C21" s="112"/>
      <c r="D21" s="112"/>
      <c r="E21" s="112"/>
      <c r="F21" s="4">
        <v>29.4</v>
      </c>
      <c r="G21" s="5">
        <v>2.9399999999999999E-2</v>
      </c>
      <c r="H21" s="43">
        <f t="shared" si="0"/>
        <v>3.1693199999999995</v>
      </c>
    </row>
    <row r="22" spans="1:8" x14ac:dyDescent="0.4">
      <c r="A22" s="110"/>
      <c r="B22" s="112" t="s">
        <v>31</v>
      </c>
      <c r="C22" s="112"/>
      <c r="D22" s="112"/>
      <c r="E22" s="112"/>
      <c r="F22" s="4">
        <v>37.299999999999997</v>
      </c>
      <c r="G22" s="5">
        <v>2.0899999999999998E-2</v>
      </c>
      <c r="H22" s="43">
        <f t="shared" si="0"/>
        <v>2.8584233333333326</v>
      </c>
    </row>
    <row r="23" spans="1:8" x14ac:dyDescent="0.4">
      <c r="A23" s="110"/>
      <c r="B23" s="112" t="s">
        <v>32</v>
      </c>
      <c r="C23" s="112"/>
      <c r="D23" s="112"/>
      <c r="E23" s="112"/>
      <c r="F23" s="4">
        <v>21.1</v>
      </c>
      <c r="G23" s="5">
        <v>1.0999999999999999E-2</v>
      </c>
      <c r="H23" s="43">
        <f t="shared" si="0"/>
        <v>0.85103333333333342</v>
      </c>
    </row>
    <row r="24" spans="1:8" x14ac:dyDescent="0.4">
      <c r="A24" s="110"/>
      <c r="B24" s="112" t="s">
        <v>33</v>
      </c>
      <c r="C24" s="112"/>
      <c r="D24" s="112"/>
      <c r="E24" s="112"/>
      <c r="F24" s="7">
        <v>3.41</v>
      </c>
      <c r="G24" s="5">
        <v>2.63E-2</v>
      </c>
      <c r="H24" s="43">
        <f t="shared" si="0"/>
        <v>0.32883766666666664</v>
      </c>
    </row>
    <row r="25" spans="1:8" x14ac:dyDescent="0.4">
      <c r="A25" s="110"/>
      <c r="B25" s="112" t="s">
        <v>34</v>
      </c>
      <c r="C25" s="112"/>
      <c r="D25" s="112"/>
      <c r="E25" s="112"/>
      <c r="F25" s="7">
        <v>8.41</v>
      </c>
      <c r="G25" s="5">
        <v>3.8399999999999997E-2</v>
      </c>
      <c r="H25" s="43">
        <f t="shared" si="0"/>
        <v>1.1841279999999998</v>
      </c>
    </row>
    <row r="26" spans="1:8" x14ac:dyDescent="0.4">
      <c r="A26" s="110"/>
      <c r="B26" s="112" t="s">
        <v>35</v>
      </c>
      <c r="C26" s="112"/>
      <c r="D26" s="112" t="s">
        <v>36</v>
      </c>
      <c r="E26" s="112"/>
      <c r="F26" s="8">
        <v>46</v>
      </c>
      <c r="G26" s="5">
        <v>1.3599999999999999E-2</v>
      </c>
      <c r="H26" s="43">
        <f t="shared" si="0"/>
        <v>2.2938666666666663</v>
      </c>
    </row>
    <row r="27" spans="1:8" x14ac:dyDescent="0.4">
      <c r="A27" s="110" t="s">
        <v>37</v>
      </c>
      <c r="B27" s="111" t="s">
        <v>38</v>
      </c>
      <c r="C27" s="111"/>
      <c r="D27" s="112" t="s">
        <v>39</v>
      </c>
      <c r="E27" s="112"/>
      <c r="F27" s="9">
        <v>9.9700000000000006</v>
      </c>
      <c r="G27" s="10">
        <v>0.47599999999999998</v>
      </c>
      <c r="H27" s="43"/>
    </row>
    <row r="28" spans="1:8" x14ac:dyDescent="0.4">
      <c r="A28" s="110"/>
      <c r="B28" s="111"/>
      <c r="C28" s="111"/>
      <c r="D28" s="112" t="s">
        <v>40</v>
      </c>
      <c r="E28" s="112"/>
      <c r="F28" s="9">
        <v>9.2799999999999994</v>
      </c>
      <c r="G28" s="11">
        <f>IF(G27=0,"",G27)</f>
        <v>0.47599999999999998</v>
      </c>
      <c r="H28" s="43"/>
    </row>
    <row r="29" spans="1:8" x14ac:dyDescent="0.4">
      <c r="A29" s="110"/>
      <c r="B29" s="112" t="s">
        <v>41</v>
      </c>
      <c r="C29" s="112"/>
      <c r="D29" s="112" t="s">
        <v>42</v>
      </c>
      <c r="E29" s="112"/>
      <c r="F29" s="12"/>
      <c r="G29" s="13"/>
      <c r="H29" s="43"/>
    </row>
    <row r="30" spans="1:8" x14ac:dyDescent="0.4">
      <c r="A30" s="110"/>
      <c r="B30" s="112"/>
      <c r="C30" s="112"/>
      <c r="D30" s="112" t="s">
        <v>43</v>
      </c>
      <c r="E30" s="112"/>
      <c r="F30" s="12"/>
      <c r="G30" s="14"/>
      <c r="H30" s="43"/>
    </row>
  </sheetData>
  <mergeCells count="39">
    <mergeCell ref="H1:H3"/>
    <mergeCell ref="B12:E12"/>
    <mergeCell ref="A1:E3"/>
    <mergeCell ref="F1:F3"/>
    <mergeCell ref="G1:G3"/>
    <mergeCell ref="A4:A26"/>
    <mergeCell ref="B4:E4"/>
    <mergeCell ref="B5:E5"/>
    <mergeCell ref="B6:E6"/>
    <mergeCell ref="B7:E7"/>
    <mergeCell ref="B8:E8"/>
    <mergeCell ref="B9:E9"/>
    <mergeCell ref="B10:E10"/>
    <mergeCell ref="B11:E11"/>
    <mergeCell ref="B22:E22"/>
    <mergeCell ref="B13:E13"/>
    <mergeCell ref="B14:C15"/>
    <mergeCell ref="D14:E14"/>
    <mergeCell ref="D15:E15"/>
    <mergeCell ref="B16:C17"/>
    <mergeCell ref="D16:E16"/>
    <mergeCell ref="D17:E17"/>
    <mergeCell ref="B18:C20"/>
    <mergeCell ref="D18:E18"/>
    <mergeCell ref="D19:E19"/>
    <mergeCell ref="D20:E20"/>
    <mergeCell ref="B21:E21"/>
    <mergeCell ref="B23:E23"/>
    <mergeCell ref="B24:E24"/>
    <mergeCell ref="B25:E25"/>
    <mergeCell ref="B26:C26"/>
    <mergeCell ref="D26:E26"/>
    <mergeCell ref="A27:A30"/>
    <mergeCell ref="B27:C28"/>
    <mergeCell ref="D27:E27"/>
    <mergeCell ref="D28:E28"/>
    <mergeCell ref="B29:C30"/>
    <mergeCell ref="D29:E29"/>
    <mergeCell ref="D30:E30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入力票（1年目）</vt:lpstr>
      <vt:lpstr>入力票（2年目）</vt:lpstr>
      <vt:lpstr>集計表</vt:lpstr>
      <vt:lpstr>熱量・排出係数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2022-06-03T05:26:10Z</dcterms:modified>
</cp:coreProperties>
</file>